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ocuments\LICITACOES\CENTRO DE EVENTOS - TERCEIRA ETAPA - SANITÁRIOS\Licitação\"/>
    </mc:Choice>
  </mc:AlternateContent>
  <bookViews>
    <workbookView xWindow="480" yWindow="300" windowWidth="11340" windowHeight="8655" activeTab="1"/>
  </bookViews>
  <sheets>
    <sheet name="Orçamento Estimativo" sheetId="1" r:id="rId1"/>
    <sheet name="Cronograma" sheetId="2" r:id="rId2"/>
  </sheets>
  <definedNames>
    <definedName name="_xlnm.Print_Titles" localSheetId="0">'Orçamento Estimativo'!#REF!</definedName>
  </definedNames>
  <calcPr calcId="152511"/>
</workbook>
</file>

<file path=xl/calcChain.xml><?xml version="1.0" encoding="utf-8"?>
<calcChain xmlns="http://schemas.openxmlformats.org/spreadsheetml/2006/main">
  <c r="I92" i="1" l="1"/>
  <c r="I93" i="1" s="1"/>
  <c r="H92" i="1"/>
  <c r="H93" i="1" s="1"/>
  <c r="G92" i="1"/>
  <c r="F92" i="1"/>
  <c r="F91" i="1"/>
  <c r="F90" i="1"/>
  <c r="J89" i="1"/>
  <c r="I89" i="1"/>
  <c r="H89" i="1"/>
  <c r="G89" i="1"/>
  <c r="J88" i="1"/>
  <c r="I88" i="1"/>
  <c r="H88" i="1"/>
  <c r="G88" i="1"/>
  <c r="J87" i="1"/>
  <c r="J90" i="1" s="1"/>
  <c r="I87" i="1"/>
  <c r="I90" i="1" s="1"/>
  <c r="H87" i="1"/>
  <c r="H90" i="1" s="1"/>
  <c r="G87" i="1"/>
  <c r="F86" i="1"/>
  <c r="F85" i="1"/>
  <c r="I84" i="1"/>
  <c r="H84" i="1"/>
  <c r="J84" i="1" s="1"/>
  <c r="G84" i="1"/>
  <c r="I83" i="1"/>
  <c r="H83" i="1"/>
  <c r="J83" i="1" s="1"/>
  <c r="G83" i="1"/>
  <c r="I82" i="1"/>
  <c r="I85" i="1" s="1"/>
  <c r="H82" i="1"/>
  <c r="J82" i="1" s="1"/>
  <c r="G82" i="1"/>
  <c r="F81" i="1"/>
  <c r="F80" i="1"/>
  <c r="I79" i="1"/>
  <c r="H79" i="1"/>
  <c r="J79" i="1" s="1"/>
  <c r="G79" i="1"/>
  <c r="I78" i="1"/>
  <c r="H78" i="1"/>
  <c r="J78" i="1" s="1"/>
  <c r="G78" i="1"/>
  <c r="I77" i="1"/>
  <c r="H77" i="1"/>
  <c r="J77" i="1" s="1"/>
  <c r="G77" i="1"/>
  <c r="I76" i="1"/>
  <c r="H76" i="1"/>
  <c r="J76" i="1" s="1"/>
  <c r="G76" i="1"/>
  <c r="I75" i="1"/>
  <c r="H75" i="1"/>
  <c r="J75" i="1" s="1"/>
  <c r="G75" i="1"/>
  <c r="I74" i="1"/>
  <c r="H74" i="1"/>
  <c r="J74" i="1" s="1"/>
  <c r="G74" i="1"/>
  <c r="I73" i="1"/>
  <c r="H73" i="1"/>
  <c r="J73" i="1" s="1"/>
  <c r="G73" i="1"/>
  <c r="I72" i="1"/>
  <c r="H72" i="1"/>
  <c r="J72" i="1" s="1"/>
  <c r="G72" i="1"/>
  <c r="I70" i="1"/>
  <c r="H70" i="1"/>
  <c r="J70" i="1" s="1"/>
  <c r="G70" i="1"/>
  <c r="I69" i="1"/>
  <c r="H69" i="1"/>
  <c r="J69" i="1" s="1"/>
  <c r="G69" i="1"/>
  <c r="I68" i="1"/>
  <c r="H68" i="1"/>
  <c r="J68" i="1" s="1"/>
  <c r="G68" i="1"/>
  <c r="I67" i="1"/>
  <c r="H67" i="1"/>
  <c r="J67" i="1" s="1"/>
  <c r="G67" i="1"/>
  <c r="I66" i="1"/>
  <c r="H66" i="1"/>
  <c r="J66" i="1" s="1"/>
  <c r="G66" i="1"/>
  <c r="I65" i="1"/>
  <c r="H65" i="1"/>
  <c r="J65" i="1" s="1"/>
  <c r="G65" i="1"/>
  <c r="I64" i="1"/>
  <c r="H64" i="1"/>
  <c r="J64" i="1" s="1"/>
  <c r="G64" i="1"/>
  <c r="I63" i="1"/>
  <c r="H63" i="1"/>
  <c r="J63" i="1" s="1"/>
  <c r="G63" i="1"/>
  <c r="I62" i="1"/>
  <c r="H62" i="1"/>
  <c r="J62" i="1" s="1"/>
  <c r="G62" i="1"/>
  <c r="I61" i="1"/>
  <c r="H61" i="1"/>
  <c r="J61" i="1" s="1"/>
  <c r="G61" i="1"/>
  <c r="I60" i="1"/>
  <c r="H60" i="1"/>
  <c r="J60" i="1" s="1"/>
  <c r="G60" i="1"/>
  <c r="I59" i="1"/>
  <c r="H59" i="1"/>
  <c r="J59" i="1" s="1"/>
  <c r="G59" i="1"/>
  <c r="I58" i="1"/>
  <c r="H58" i="1"/>
  <c r="J58" i="1" s="1"/>
  <c r="G58" i="1"/>
  <c r="I57" i="1"/>
  <c r="H57" i="1"/>
  <c r="J57" i="1" s="1"/>
  <c r="G57" i="1"/>
  <c r="I56" i="1"/>
  <c r="H56" i="1"/>
  <c r="J56" i="1" s="1"/>
  <c r="G56" i="1"/>
  <c r="I55" i="1"/>
  <c r="H55" i="1"/>
  <c r="J55" i="1" s="1"/>
  <c r="G55" i="1"/>
  <c r="I54" i="1"/>
  <c r="H54" i="1"/>
  <c r="J54" i="1" s="1"/>
  <c r="G54" i="1"/>
  <c r="I53" i="1"/>
  <c r="I80" i="1" s="1"/>
  <c r="H53" i="1"/>
  <c r="H80" i="1" s="1"/>
  <c r="G53" i="1"/>
  <c r="I51" i="1"/>
  <c r="I50" i="1"/>
  <c r="H50" i="1"/>
  <c r="J50" i="1" s="1"/>
  <c r="G50" i="1"/>
  <c r="I49" i="1"/>
  <c r="H49" i="1"/>
  <c r="J49" i="1" s="1"/>
  <c r="G49" i="1"/>
  <c r="I48" i="1"/>
  <c r="H48" i="1"/>
  <c r="J48" i="1" s="1"/>
  <c r="G48" i="1"/>
  <c r="I47" i="1"/>
  <c r="H47" i="1"/>
  <c r="J47" i="1" s="1"/>
  <c r="G47" i="1"/>
  <c r="I46" i="1"/>
  <c r="H46" i="1"/>
  <c r="J46" i="1" s="1"/>
  <c r="G46" i="1"/>
  <c r="I45" i="1"/>
  <c r="H45" i="1"/>
  <c r="J45" i="1" s="1"/>
  <c r="G45" i="1"/>
  <c r="I44" i="1"/>
  <c r="H44" i="1"/>
  <c r="J44" i="1" s="1"/>
  <c r="G44" i="1"/>
  <c r="I43" i="1"/>
  <c r="H43" i="1"/>
  <c r="J43" i="1" s="1"/>
  <c r="G43" i="1"/>
  <c r="I42" i="1"/>
  <c r="H42" i="1"/>
  <c r="J42" i="1" s="1"/>
  <c r="G42" i="1"/>
  <c r="I41" i="1"/>
  <c r="H41" i="1"/>
  <c r="J41" i="1" s="1"/>
  <c r="G41" i="1"/>
  <c r="I40" i="1"/>
  <c r="H40" i="1"/>
  <c r="J40" i="1" s="1"/>
  <c r="G40" i="1"/>
  <c r="I39" i="1"/>
  <c r="H39" i="1"/>
  <c r="H51" i="1" s="1"/>
  <c r="G39" i="1"/>
  <c r="H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J37" i="1" s="1"/>
  <c r="I24" i="1"/>
  <c r="I37" i="1" s="1"/>
  <c r="H24" i="1"/>
  <c r="G24" i="1"/>
  <c r="J21" i="1"/>
  <c r="I21" i="1"/>
  <c r="H21" i="1"/>
  <c r="G21" i="1"/>
  <c r="J20" i="1"/>
  <c r="J22" i="1" s="1"/>
  <c r="I20" i="1"/>
  <c r="I22" i="1" s="1"/>
  <c r="H20" i="1"/>
  <c r="H22" i="1" s="1"/>
  <c r="G20" i="1"/>
  <c r="I17" i="1"/>
  <c r="H17" i="1"/>
  <c r="J17" i="1" s="1"/>
  <c r="G17" i="1"/>
  <c r="I16" i="1"/>
  <c r="H16" i="1"/>
  <c r="J16" i="1" s="1"/>
  <c r="G16" i="1"/>
  <c r="I15" i="1"/>
  <c r="I18" i="1" s="1"/>
  <c r="H15" i="1"/>
  <c r="H18" i="1" s="1"/>
  <c r="G15" i="1"/>
  <c r="I13" i="1"/>
  <c r="I95" i="1" s="1"/>
  <c r="I12" i="1"/>
  <c r="H12" i="1"/>
  <c r="J12" i="1" s="1"/>
  <c r="G12" i="1"/>
  <c r="I11" i="1"/>
  <c r="H11" i="1"/>
  <c r="H13" i="1" s="1"/>
  <c r="G11" i="1"/>
  <c r="J85" i="1" l="1"/>
  <c r="J93" i="1"/>
  <c r="H85" i="1"/>
  <c r="H95" i="1" s="1"/>
  <c r="J15" i="1"/>
  <c r="J18" i="1" s="1"/>
  <c r="J53" i="1"/>
  <c r="J80" i="1" s="1"/>
  <c r="J92" i="1"/>
  <c r="J11" i="1"/>
  <c r="J13" i="1" s="1"/>
  <c r="J39" i="1"/>
  <c r="J51" i="1" s="1"/>
  <c r="J95" i="1" l="1"/>
  <c r="I85" i="2" l="1"/>
  <c r="H85" i="2"/>
  <c r="I83" i="2"/>
  <c r="H83" i="2"/>
  <c r="J83" i="2" s="1"/>
  <c r="M83" i="2" s="1"/>
  <c r="G83" i="2"/>
  <c r="F83" i="2"/>
  <c r="M82" i="2"/>
  <c r="F82" i="2"/>
  <c r="I81" i="2"/>
  <c r="H81" i="2"/>
  <c r="J81" i="2" s="1"/>
  <c r="M81" i="2" s="1"/>
  <c r="G81" i="2"/>
  <c r="I80" i="2"/>
  <c r="H80" i="2"/>
  <c r="J80" i="2" s="1"/>
  <c r="M80" i="2" s="1"/>
  <c r="G80" i="2"/>
  <c r="J79" i="2"/>
  <c r="M79" i="2" s="1"/>
  <c r="I79" i="2"/>
  <c r="H79" i="2"/>
  <c r="G79" i="2"/>
  <c r="F78" i="2"/>
  <c r="I77" i="2"/>
  <c r="H77" i="2"/>
  <c r="J77" i="2" s="1"/>
  <c r="M77" i="2" s="1"/>
  <c r="G77" i="2"/>
  <c r="I76" i="2"/>
  <c r="H76" i="2"/>
  <c r="J76" i="2" s="1"/>
  <c r="M76" i="2" s="1"/>
  <c r="G76" i="2"/>
  <c r="J75" i="2"/>
  <c r="M75" i="2" s="1"/>
  <c r="I75" i="2"/>
  <c r="H75" i="2"/>
  <c r="G75" i="2"/>
  <c r="F74" i="2"/>
  <c r="I73" i="2"/>
  <c r="H73" i="2"/>
  <c r="J73" i="2" s="1"/>
  <c r="L73" i="2" s="1"/>
  <c r="G73" i="2"/>
  <c r="I72" i="2"/>
  <c r="H72" i="2"/>
  <c r="J72" i="2" s="1"/>
  <c r="L72" i="2" s="1"/>
  <c r="G72" i="2"/>
  <c r="J71" i="2"/>
  <c r="L71" i="2" s="1"/>
  <c r="I71" i="2"/>
  <c r="H71" i="2"/>
  <c r="G71" i="2"/>
  <c r="M70" i="2"/>
  <c r="J70" i="2"/>
  <c r="I70" i="2"/>
  <c r="H70" i="2"/>
  <c r="G70" i="2"/>
  <c r="I69" i="2"/>
  <c r="H69" i="2"/>
  <c r="J69" i="2" s="1"/>
  <c r="M69" i="2" s="1"/>
  <c r="G69" i="2"/>
  <c r="I68" i="2"/>
  <c r="H68" i="2"/>
  <c r="J68" i="2" s="1"/>
  <c r="M68" i="2" s="1"/>
  <c r="G68" i="2"/>
  <c r="J67" i="2"/>
  <c r="M67" i="2" s="1"/>
  <c r="I67" i="2"/>
  <c r="H67" i="2"/>
  <c r="G67" i="2"/>
  <c r="M66" i="2"/>
  <c r="J66" i="2"/>
  <c r="I66" i="2"/>
  <c r="H66" i="2"/>
  <c r="G66" i="2"/>
  <c r="I64" i="2"/>
  <c r="H64" i="2"/>
  <c r="J64" i="2" s="1"/>
  <c r="M64" i="2" s="1"/>
  <c r="G64" i="2"/>
  <c r="I63" i="2"/>
  <c r="H63" i="2"/>
  <c r="J63" i="2" s="1"/>
  <c r="L63" i="2" s="1"/>
  <c r="G63" i="2"/>
  <c r="J62" i="2"/>
  <c r="L62" i="2" s="1"/>
  <c r="I62" i="2"/>
  <c r="H62" i="2"/>
  <c r="G62" i="2"/>
  <c r="L61" i="2"/>
  <c r="J61" i="2"/>
  <c r="I61" i="2"/>
  <c r="H61" i="2"/>
  <c r="G61" i="2"/>
  <c r="I60" i="2"/>
  <c r="H60" i="2"/>
  <c r="J60" i="2" s="1"/>
  <c r="L60" i="2" s="1"/>
  <c r="G60" i="2"/>
  <c r="I59" i="2"/>
  <c r="H59" i="2"/>
  <c r="J59" i="2" s="1"/>
  <c r="L59" i="2" s="1"/>
  <c r="G59" i="2"/>
  <c r="J58" i="2"/>
  <c r="L58" i="2" s="1"/>
  <c r="I58" i="2"/>
  <c r="H58" i="2"/>
  <c r="G58" i="2"/>
  <c r="L57" i="2"/>
  <c r="J57" i="2"/>
  <c r="I57" i="2"/>
  <c r="H57" i="2"/>
  <c r="G57" i="2"/>
  <c r="I56" i="2"/>
  <c r="H56" i="2"/>
  <c r="J56" i="2" s="1"/>
  <c r="L56" i="2" s="1"/>
  <c r="G56" i="2"/>
  <c r="I55" i="2"/>
  <c r="H55" i="2"/>
  <c r="J55" i="2" s="1"/>
  <c r="L55" i="2" s="1"/>
  <c r="G55" i="2"/>
  <c r="J54" i="2"/>
  <c r="L54" i="2" s="1"/>
  <c r="I54" i="2"/>
  <c r="H54" i="2"/>
  <c r="G54" i="2"/>
  <c r="L53" i="2"/>
  <c r="J53" i="2"/>
  <c r="I53" i="2"/>
  <c r="H53" i="2"/>
  <c r="G53" i="2"/>
  <c r="I52" i="2"/>
  <c r="H52" i="2"/>
  <c r="J52" i="2" s="1"/>
  <c r="L52" i="2" s="1"/>
  <c r="G52" i="2"/>
  <c r="I51" i="2"/>
  <c r="H51" i="2"/>
  <c r="J51" i="2" s="1"/>
  <c r="L51" i="2" s="1"/>
  <c r="G51" i="2"/>
  <c r="J50" i="2"/>
  <c r="L50" i="2" s="1"/>
  <c r="I50" i="2"/>
  <c r="H50" i="2"/>
  <c r="G50" i="2"/>
  <c r="L49" i="2"/>
  <c r="J49" i="2"/>
  <c r="I49" i="2"/>
  <c r="H49" i="2"/>
  <c r="G49" i="2"/>
  <c r="I48" i="2"/>
  <c r="H48" i="2"/>
  <c r="J48" i="2" s="1"/>
  <c r="L48" i="2" s="1"/>
  <c r="G48" i="2"/>
  <c r="I47" i="2"/>
  <c r="H47" i="2"/>
  <c r="J47" i="2" s="1"/>
  <c r="L47" i="2" s="1"/>
  <c r="G47" i="2"/>
  <c r="J45" i="2"/>
  <c r="M45" i="2" s="1"/>
  <c r="I45" i="2"/>
  <c r="H45" i="2"/>
  <c r="G45" i="2"/>
  <c r="M44" i="2"/>
  <c r="J44" i="2"/>
  <c r="I44" i="2"/>
  <c r="H44" i="2"/>
  <c r="G44" i="2"/>
  <c r="I43" i="2"/>
  <c r="H43" i="2"/>
  <c r="J43" i="2" s="1"/>
  <c r="M43" i="2" s="1"/>
  <c r="G43" i="2"/>
  <c r="I42" i="2"/>
  <c r="H42" i="2"/>
  <c r="J42" i="2" s="1"/>
  <c r="M42" i="2" s="1"/>
  <c r="G42" i="2"/>
  <c r="J41" i="2"/>
  <c r="M41" i="2" s="1"/>
  <c r="I41" i="2"/>
  <c r="H41" i="2"/>
  <c r="G41" i="2"/>
  <c r="M40" i="2"/>
  <c r="J40" i="2"/>
  <c r="I40" i="2"/>
  <c r="H40" i="2"/>
  <c r="G40" i="2"/>
  <c r="I39" i="2"/>
  <c r="H39" i="2"/>
  <c r="J39" i="2" s="1"/>
  <c r="M39" i="2" s="1"/>
  <c r="G39" i="2"/>
  <c r="I38" i="2"/>
  <c r="H38" i="2"/>
  <c r="J38" i="2" s="1"/>
  <c r="M38" i="2" s="1"/>
  <c r="G38" i="2"/>
  <c r="J37" i="2"/>
  <c r="M37" i="2" s="1"/>
  <c r="I37" i="2"/>
  <c r="H37" i="2"/>
  <c r="G37" i="2"/>
  <c r="M36" i="2"/>
  <c r="J36" i="2"/>
  <c r="I36" i="2"/>
  <c r="H36" i="2"/>
  <c r="G36" i="2"/>
  <c r="I35" i="2"/>
  <c r="H35" i="2"/>
  <c r="J35" i="2" s="1"/>
  <c r="M35" i="2" s="1"/>
  <c r="G35" i="2"/>
  <c r="I34" i="2"/>
  <c r="H34" i="2"/>
  <c r="J34" i="2" s="1"/>
  <c r="M34" i="2" s="1"/>
  <c r="G34" i="2"/>
  <c r="J32" i="2"/>
  <c r="L32" i="2" s="1"/>
  <c r="I32" i="2"/>
  <c r="H32" i="2"/>
  <c r="G32" i="2"/>
  <c r="L31" i="2"/>
  <c r="J31" i="2"/>
  <c r="I31" i="2"/>
  <c r="H31" i="2"/>
  <c r="G31" i="2"/>
  <c r="I30" i="2"/>
  <c r="H30" i="2"/>
  <c r="J30" i="2" s="1"/>
  <c r="L30" i="2" s="1"/>
  <c r="G30" i="2"/>
  <c r="I29" i="2"/>
  <c r="H29" i="2"/>
  <c r="J29" i="2" s="1"/>
  <c r="L29" i="2" s="1"/>
  <c r="G29" i="2"/>
  <c r="J28" i="2"/>
  <c r="L28" i="2" s="1"/>
  <c r="I28" i="2"/>
  <c r="H28" i="2"/>
  <c r="G28" i="2"/>
  <c r="L27" i="2"/>
  <c r="J27" i="2"/>
  <c r="I27" i="2"/>
  <c r="H27" i="2"/>
  <c r="G27" i="2"/>
  <c r="I26" i="2"/>
  <c r="H26" i="2"/>
  <c r="J26" i="2" s="1"/>
  <c r="L26" i="2" s="1"/>
  <c r="G26" i="2"/>
  <c r="I25" i="2"/>
  <c r="H25" i="2"/>
  <c r="J25" i="2" s="1"/>
  <c r="L25" i="2" s="1"/>
  <c r="G25" i="2"/>
  <c r="J24" i="2"/>
  <c r="L24" i="2" s="1"/>
  <c r="I24" i="2"/>
  <c r="H24" i="2"/>
  <c r="G24" i="2"/>
  <c r="L23" i="2"/>
  <c r="J23" i="2"/>
  <c r="I23" i="2"/>
  <c r="H23" i="2"/>
  <c r="G23" i="2"/>
  <c r="I22" i="2"/>
  <c r="H22" i="2"/>
  <c r="J22" i="2" s="1"/>
  <c r="L22" i="2" s="1"/>
  <c r="G22" i="2"/>
  <c r="I21" i="2"/>
  <c r="H21" i="2"/>
  <c r="J21" i="2" s="1"/>
  <c r="L21" i="2" s="1"/>
  <c r="G21" i="2"/>
  <c r="J20" i="2"/>
  <c r="L20" i="2" s="1"/>
  <c r="I20" i="2"/>
  <c r="H20" i="2"/>
  <c r="G20" i="2"/>
  <c r="M18" i="2"/>
  <c r="J18" i="2"/>
  <c r="I18" i="2"/>
  <c r="H18" i="2"/>
  <c r="G18" i="2"/>
  <c r="I17" i="2"/>
  <c r="H17" i="2"/>
  <c r="J17" i="2" s="1"/>
  <c r="M17" i="2" s="1"/>
  <c r="G17" i="2"/>
  <c r="J15" i="2"/>
  <c r="M15" i="2" s="1"/>
  <c r="I15" i="2"/>
  <c r="H15" i="2"/>
  <c r="G15" i="2"/>
  <c r="L14" i="2"/>
  <c r="J14" i="2"/>
  <c r="I14" i="2"/>
  <c r="H14" i="2"/>
  <c r="G14" i="2"/>
  <c r="I13" i="2"/>
  <c r="H13" i="2"/>
  <c r="J13" i="2" s="1"/>
  <c r="L13" i="2" s="1"/>
  <c r="G13" i="2"/>
  <c r="L12" i="2"/>
  <c r="J11" i="2"/>
  <c r="L11" i="2" s="1"/>
  <c r="I11" i="2"/>
  <c r="H11" i="2"/>
  <c r="G11" i="2"/>
  <c r="M10" i="2"/>
  <c r="M85" i="2" s="1"/>
  <c r="J10" i="2"/>
  <c r="I10" i="2"/>
  <c r="H10" i="2"/>
  <c r="G10" i="2"/>
  <c r="L85" i="2" l="1"/>
  <c r="J85" i="2"/>
  <c r="L15" i="2"/>
</calcChain>
</file>

<file path=xl/sharedStrings.xml><?xml version="1.0" encoding="utf-8"?>
<sst xmlns="http://schemas.openxmlformats.org/spreadsheetml/2006/main" count="461" uniqueCount="173">
  <si>
    <t>Item</t>
  </si>
  <si>
    <t>Quant.</t>
  </si>
  <si>
    <t>Unid.</t>
  </si>
  <si>
    <t>M. de Obra</t>
  </si>
  <si>
    <t>Material</t>
  </si>
  <si>
    <t>Total</t>
  </si>
  <si>
    <t>Preço Unitário</t>
  </si>
  <si>
    <t>1.1</t>
  </si>
  <si>
    <t>m²</t>
  </si>
  <si>
    <t>mês</t>
  </si>
  <si>
    <t>m</t>
  </si>
  <si>
    <t>Somatória Paredes</t>
  </si>
  <si>
    <t>7.1</t>
  </si>
  <si>
    <t>7.2</t>
  </si>
  <si>
    <t>7.3</t>
  </si>
  <si>
    <t>Somatória Revestimento de Paredes</t>
  </si>
  <si>
    <t>REVESTIMENTO DE PAREDES E TETOS</t>
  </si>
  <si>
    <t>Chapisco comum com argamassa de cimento e areia traço 1:3</t>
  </si>
  <si>
    <t>REVESTIMENTO E ACABAMENTO DE PISO</t>
  </si>
  <si>
    <t>Somatória Revestimento de Piso</t>
  </si>
  <si>
    <t>INSTALAÇÕES ELÉTRICAS E PREVENTIVO INCÊNDIO</t>
  </si>
  <si>
    <t>Somatória Instalações Elétricas</t>
  </si>
  <si>
    <t>ESQUADRIAS</t>
  </si>
  <si>
    <t>Somatória Esquadrias</t>
  </si>
  <si>
    <t>PINTURA</t>
  </si>
  <si>
    <t>Somatória Pintura</t>
  </si>
  <si>
    <t>LIMPEZA DA OBRA</t>
  </si>
  <si>
    <t>Somatória Limpeza da Obra</t>
  </si>
  <si>
    <t>TOTAL GERAL</t>
  </si>
  <si>
    <t xml:space="preserve">QUANTITATIVO E ORÇAMENTO ESTIMATIVO </t>
  </si>
  <si>
    <t xml:space="preserve">PROJETO : </t>
  </si>
  <si>
    <t>Preço Total</t>
  </si>
  <si>
    <t xml:space="preserve">Discriminação </t>
  </si>
  <si>
    <t>Divisórias em PVC com porta cor branca</t>
  </si>
  <si>
    <t xml:space="preserve">Reboco interno </t>
  </si>
  <si>
    <t>Regularização de piso com argamassa</t>
  </si>
  <si>
    <t>Piso Cerâmico</t>
  </si>
  <si>
    <t>Joelho soldável - 25mm - 90º</t>
  </si>
  <si>
    <t>pç</t>
  </si>
  <si>
    <t>3.1</t>
  </si>
  <si>
    <t>3.2</t>
  </si>
  <si>
    <t>4.1</t>
  </si>
  <si>
    <t>4.2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</si>
  <si>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</si>
  <si>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</si>
  <si>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</si>
  <si>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</si>
  <si>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</si>
  <si>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</si>
  <si>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</si>
  <si>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</si>
  <si>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</si>
  <si>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8.1</t>
  </si>
  <si>
    <t>PREFEITURA MUNICIPAL DE BENEDITO NOVO</t>
  </si>
  <si>
    <t>SECRETARIA DE PLANEJAMENTO</t>
  </si>
  <si>
    <t>Te soldável - 25mm</t>
  </si>
  <si>
    <t>Serviços a serem executados para a Construção e reforma dos sanitários masc.a e femin. do Centro de Enventos</t>
  </si>
  <si>
    <t>ÁREA TOTAL: 76,00 m²</t>
  </si>
  <si>
    <t>PAINEIS</t>
  </si>
  <si>
    <t xml:space="preserve">Azulejo </t>
  </si>
  <si>
    <t>INSTALAÇÕES HIDRÁULICAS</t>
  </si>
  <si>
    <t>Limpeza geral da obra</t>
  </si>
  <si>
    <t>Joelho soldável - 40mm - 90º</t>
  </si>
  <si>
    <t xml:space="preserve">Te soldavel - 40mm </t>
  </si>
  <si>
    <t>Bucha redução soldável - 40 x 25 mm</t>
  </si>
  <si>
    <t>Tubo soldável - 40mm</t>
  </si>
  <si>
    <t>Tubo soldável - 25mm</t>
  </si>
  <si>
    <t>Registro acabamento cromado de gaveta - 1"</t>
  </si>
  <si>
    <t>Registro acabamento cromado de gaveta - 1 1/2"</t>
  </si>
  <si>
    <t>LOUÇAS E METAIS</t>
  </si>
  <si>
    <t>Somatória Instalações hidráulicas</t>
  </si>
  <si>
    <t>Porta sabonete líquido</t>
  </si>
  <si>
    <t>Porta papel toalha</t>
  </si>
  <si>
    <t>Porta papel higiênico</t>
  </si>
  <si>
    <t>Somatória louças e metais</t>
  </si>
  <si>
    <t>2.1</t>
  </si>
  <si>
    <t>2.3</t>
  </si>
  <si>
    <t>4.3</t>
  </si>
  <si>
    <t>4.4</t>
  </si>
  <si>
    <t>4.5</t>
  </si>
  <si>
    <t>4.6</t>
  </si>
  <si>
    <t>4.7</t>
  </si>
  <si>
    <t>4.8</t>
  </si>
  <si>
    <t>4.10</t>
  </si>
  <si>
    <t>4.11</t>
  </si>
  <si>
    <t>4.12</t>
  </si>
  <si>
    <t>4.13</t>
  </si>
  <si>
    <t>Joelho 90º soldável - 25 mm -  bucha de latão</t>
  </si>
  <si>
    <t>Te 90º soldavel - 25 mm -  bucha de latão na bolsa central</t>
  </si>
  <si>
    <t>Te 90º soldavel - 40 mm - bucha de latão na bolsa central</t>
  </si>
  <si>
    <t>Luva soldável com rosca- 25X1/2 - bucha de latão</t>
  </si>
  <si>
    <t>Torneira cromada automatica temporizada</t>
  </si>
  <si>
    <t>Conjunto de 03 barras apoio em inox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</si>
  <si>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</si>
  <si>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</si>
  <si>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</si>
  <si>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</si>
  <si>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</si>
  <si>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</si>
  <si>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</si>
  <si>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</si>
  <si>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</si>
  <si>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</si>
  <si>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</si>
  <si>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</si>
  <si>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</si>
  <si>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6.15</t>
  </si>
  <si>
    <t>Tomada monofásica 2P+T</t>
  </si>
  <si>
    <t>Cabo de cobre isolado 10,0mm²</t>
  </si>
  <si>
    <t>Cabo de cobre isolado 4,0 mm²</t>
  </si>
  <si>
    <t>Cabo de cobre isolado 2,5 mm²</t>
  </si>
  <si>
    <t>Luminária fluorescente 2x40w</t>
  </si>
  <si>
    <t>Luminária fluoresecente compacta 2x20w</t>
  </si>
  <si>
    <t>Interruptor 1 tecla</t>
  </si>
  <si>
    <t>Quadro de distribuição monofásico</t>
  </si>
  <si>
    <t>Disjuntor monofásico 15A</t>
  </si>
  <si>
    <t>Disjuntor monofásico 20A</t>
  </si>
  <si>
    <t>Disjuntor monofásico 30A</t>
  </si>
  <si>
    <t>Disjuntor monofásico 25A</t>
  </si>
  <si>
    <t>6.16</t>
  </si>
  <si>
    <t>PREVENTIVAS</t>
  </si>
  <si>
    <t>Cabo de cobre nú 50 mm²</t>
  </si>
  <si>
    <t>6.17</t>
  </si>
  <si>
    <t>Haste de aterramento 5/8" comp. 2,40 m</t>
  </si>
  <si>
    <t xml:space="preserve">Barra de alumínio 7/8" x 1/8" </t>
  </si>
  <si>
    <t>6.19</t>
  </si>
  <si>
    <t>Eletroduto PVC rígido 2"</t>
  </si>
  <si>
    <t>6.20</t>
  </si>
  <si>
    <t>Caixa de aterramento 30x30x40cm</t>
  </si>
  <si>
    <t>6.21</t>
  </si>
  <si>
    <t>Tubo de aço galvanizado 2 1/2" com acessórios e conexões</t>
  </si>
  <si>
    <t>6.22</t>
  </si>
  <si>
    <t>Abrigo para mangueira completo</t>
  </si>
  <si>
    <t>unid.</t>
  </si>
  <si>
    <t>6.23</t>
  </si>
  <si>
    <t>Hidrante de recalque completo incluindo tampa de ferro</t>
  </si>
  <si>
    <t>Selador acrílico</t>
  </si>
  <si>
    <t>8.2</t>
  </si>
  <si>
    <t>Tinta acrílica 2 demãos</t>
  </si>
  <si>
    <t>8.3</t>
  </si>
  <si>
    <t>Tinta esmaldte para madeira com fundo</t>
  </si>
  <si>
    <t>DATA : Setembro de 2013</t>
  </si>
  <si>
    <t>Cuba de embutir louça oval</t>
  </si>
  <si>
    <t>Bacio com assento caixa acoplada botão duplo acionamento</t>
  </si>
  <si>
    <t xml:space="preserve">Eletroduto corrugado de PVC flexível 3/4" </t>
  </si>
  <si>
    <t>Eletroduto corrugado de PVC flexível 1 1/2"</t>
  </si>
  <si>
    <t>Tomada trifáfica 4P+T 20A</t>
  </si>
  <si>
    <t>Janelas maximar de alumínio com vidros 4,0 mm translúcidos</t>
  </si>
  <si>
    <t>Bancada de granito para lavatório - 2,90x0,50</t>
  </si>
  <si>
    <t>5.10</t>
  </si>
  <si>
    <t>Mictório sifonado branco</t>
  </si>
  <si>
    <t>5.11</t>
  </si>
  <si>
    <t>Mictório de canto sifonado branco</t>
  </si>
  <si>
    <t>5.12</t>
  </si>
  <si>
    <t>Interruptor com tomada</t>
  </si>
  <si>
    <t>Tomada para chuveiro</t>
  </si>
  <si>
    <t>6.18</t>
  </si>
  <si>
    <t>Chuveiro elétrico tipo ducha</t>
  </si>
  <si>
    <t>Granito para divisória-mictórios-0,40x0,90m canto arredond.</t>
  </si>
  <si>
    <t>REFERÊNCIA DE CUSTO - TABELA DEINFRA - SC</t>
  </si>
  <si>
    <t>BDI INCLUSO DE 27,84%</t>
  </si>
  <si>
    <t>2.2</t>
  </si>
  <si>
    <t>9.1</t>
  </si>
  <si>
    <t>CRONOGRAMA FÍSICO-FINANCEIRO</t>
  </si>
  <si>
    <t>LOCAL: :</t>
  </si>
  <si>
    <t>Rua: Celso Ramos</t>
  </si>
  <si>
    <t>Mês 01</t>
  </si>
  <si>
    <t>Mês 02</t>
  </si>
  <si>
    <t>1.2</t>
  </si>
  <si>
    <t>Alvenaria esp = 15 cm</t>
  </si>
  <si>
    <t>Lavatório com coluna suspensa em louça, na cor branco gelo, com sifão plásctico tipo copo 1", válvula em plástico branco 1" e conjunto para fixação</t>
  </si>
  <si>
    <t>Porta chapeada de madeira completa</t>
  </si>
  <si>
    <t>Porta metálica chapa cega 2 folhas de abrir,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</si>
</sst>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00.00"/>
    <numFmt numFmtId="167" formatCode="000.00"/>
  </numFmts>
  <fonts count="19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8"/>
      <name val="Trebuchet MS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9"/>
      <name val="Draft 10cpi"/>
    </font>
    <font>
      <sz val="8"/>
      <name val="Draft 10cpi"/>
    </font>
    <font>
      <sz val="11"/>
      <color indexed="8"/>
      <name val="Calibri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7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Font="1" applyAlignment="1"/>
    <xf numFmtId="165" fontId="6" fillId="0" borderId="0" xfId="1" applyFont="1"/>
    <xf numFmtId="165" fontId="7" fillId="0" borderId="0" xfId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1" applyFont="1" applyBorder="1" applyAlignment="1"/>
    <xf numFmtId="165" fontId="6" fillId="0" borderId="0" xfId="1" applyFont="1" applyBorder="1"/>
    <xf numFmtId="165" fontId="7" fillId="0" borderId="0" xfId="1" applyFont="1" applyBorder="1"/>
    <xf numFmtId="4" fontId="3" fillId="0" borderId="3" xfId="0" applyNumberFormat="1" applyFont="1" applyBorder="1"/>
    <xf numFmtId="4" fontId="0" fillId="0" borderId="3" xfId="0" applyNumberFormat="1" applyBorder="1"/>
    <xf numFmtId="4" fontId="3" fillId="2" borderId="3" xfId="0" applyNumberFormat="1" applyFont="1" applyFill="1" applyBorder="1"/>
    <xf numFmtId="4" fontId="0" fillId="0" borderId="3" xfId="0" applyNumberFormat="1" applyFill="1" applyBorder="1"/>
    <xf numFmtId="0" fontId="4" fillId="0" borderId="0" xfId="0" applyFont="1" applyBorder="1" applyAlignment="1">
      <alignment vertical="justify"/>
    </xf>
    <xf numFmtId="0" fontId="0" fillId="0" borderId="0" xfId="0" applyAlignment="1">
      <alignment vertical="justify"/>
    </xf>
    <xf numFmtId="2" fontId="15" fillId="0" borderId="3" xfId="0" applyNumberFormat="1" applyFont="1" applyFill="1" applyBorder="1" applyAlignment="1" applyProtection="1">
      <alignment horizontal="right" vertical="top"/>
      <protection locked="0"/>
    </xf>
    <xf numFmtId="166" fontId="15" fillId="0" borderId="3" xfId="0" applyNumberFormat="1" applyFont="1" applyFill="1" applyBorder="1" applyAlignment="1" applyProtection="1">
      <alignment horizontal="right" vertical="top"/>
      <protection locked="0"/>
    </xf>
    <xf numFmtId="2" fontId="15" fillId="0" borderId="4" xfId="0" applyNumberFormat="1" applyFont="1" applyFill="1" applyBorder="1" applyAlignment="1" applyProtection="1">
      <alignment horizontal="right" vertical="top"/>
      <protection locked="0"/>
    </xf>
    <xf numFmtId="165" fontId="3" fillId="3" borderId="8" xfId="0" applyNumberFormat="1" applyFont="1" applyFill="1" applyBorder="1" applyAlignment="1"/>
    <xf numFmtId="165" fontId="3" fillId="3" borderId="9" xfId="0" applyNumberFormat="1" applyFont="1" applyFill="1" applyBorder="1" applyAlignment="1"/>
    <xf numFmtId="165" fontId="3" fillId="0" borderId="1" xfId="0" applyNumberFormat="1" applyFont="1" applyBorder="1" applyAlignment="1">
      <alignment horizontal="left" vertical="justify"/>
    </xf>
    <xf numFmtId="165" fontId="4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left"/>
    </xf>
    <xf numFmtId="165" fontId="11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5" fontId="12" fillId="0" borderId="1" xfId="1" applyNumberFormat="1" applyFont="1" applyBorder="1" applyAlignment="1">
      <alignment horizontal="left"/>
    </xf>
    <xf numFmtId="165" fontId="12" fillId="0" borderId="5" xfId="1" applyNumberFormat="1" applyFont="1" applyBorder="1" applyAlignment="1"/>
    <xf numFmtId="165" fontId="10" fillId="0" borderId="0" xfId="0" applyNumberFormat="1" applyFont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left"/>
    </xf>
    <xf numFmtId="165" fontId="12" fillId="0" borderId="0" xfId="1" applyNumberFormat="1" applyFont="1" applyBorder="1" applyAlignment="1">
      <alignment horizontal="right"/>
    </xf>
    <xf numFmtId="165" fontId="12" fillId="0" borderId="6" xfId="1" applyNumberFormat="1" applyFont="1" applyBorder="1" applyAlignment="1"/>
    <xf numFmtId="165" fontId="11" fillId="0" borderId="0" xfId="1" applyNumberFormat="1" applyFont="1" applyBorder="1" applyAlignment="1"/>
    <xf numFmtId="165" fontId="3" fillId="0" borderId="2" xfId="0" applyNumberFormat="1" applyFont="1" applyBorder="1" applyAlignment="1">
      <alignment vertical="justify"/>
    </xf>
    <xf numFmtId="165" fontId="3" fillId="0" borderId="2" xfId="0" applyNumberFormat="1" applyFont="1" applyBorder="1"/>
    <xf numFmtId="165" fontId="4" fillId="0" borderId="2" xfId="0" applyNumberFormat="1" applyFont="1" applyBorder="1" applyAlignment="1">
      <alignment vertical="justify"/>
    </xf>
    <xf numFmtId="165" fontId="4" fillId="0" borderId="2" xfId="0" applyNumberFormat="1" applyFont="1" applyBorder="1"/>
    <xf numFmtId="165" fontId="4" fillId="0" borderId="2" xfId="0" applyNumberFormat="1" applyFont="1" applyBorder="1" applyAlignment="1">
      <alignment horizontal="center"/>
    </xf>
    <xf numFmtId="165" fontId="3" fillId="2" borderId="2" xfId="0" applyNumberFormat="1" applyFont="1" applyFill="1" applyBorder="1"/>
    <xf numFmtId="165" fontId="3" fillId="2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vertical="justify"/>
    </xf>
    <xf numFmtId="165" fontId="4" fillId="4" borderId="2" xfId="0" applyNumberFormat="1" applyFont="1" applyFill="1" applyBorder="1"/>
    <xf numFmtId="165" fontId="4" fillId="4" borderId="2" xfId="0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 applyProtection="1">
      <alignment horizontal="left" vertical="top"/>
      <protection locked="0"/>
    </xf>
    <xf numFmtId="165" fontId="15" fillId="0" borderId="2" xfId="0" applyNumberFormat="1" applyFont="1" applyFill="1" applyBorder="1" applyAlignment="1" applyProtection="1">
      <alignment horizontal="center" vertical="top"/>
      <protection locked="0"/>
    </xf>
    <xf numFmtId="165" fontId="16" fillId="0" borderId="2" xfId="0" applyNumberFormat="1" applyFont="1" applyFill="1" applyBorder="1" applyAlignment="1" applyProtection="1">
      <alignment horizontal="center" vertical="top"/>
      <protection locked="0"/>
    </xf>
    <xf numFmtId="165" fontId="15" fillId="0" borderId="2" xfId="0" applyNumberFormat="1" applyFont="1" applyFill="1" applyBorder="1" applyAlignment="1" applyProtection="1">
      <alignment horizontal="right" vertical="top"/>
      <protection locked="0"/>
    </xf>
    <xf numFmtId="165" fontId="0" fillId="0" borderId="2" xfId="0" applyNumberFormat="1" applyBorder="1"/>
    <xf numFmtId="165" fontId="13" fillId="0" borderId="2" xfId="2" applyNumberFormat="1" applyFont="1" applyBorder="1" applyAlignment="1">
      <alignment horizontal="center" vertical="top" wrapText="1"/>
    </xf>
    <xf numFmtId="165" fontId="0" fillId="5" borderId="2" xfId="0" applyNumberFormat="1" applyFill="1" applyBorder="1"/>
    <xf numFmtId="165" fontId="4" fillId="0" borderId="2" xfId="0" applyNumberFormat="1" applyFont="1" applyFill="1" applyBorder="1" applyAlignment="1">
      <alignment vertical="justify"/>
    </xf>
    <xf numFmtId="165" fontId="0" fillId="0" borderId="2" xfId="0" applyNumberFormat="1" applyFill="1" applyBorder="1"/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vertical="justify"/>
    </xf>
    <xf numFmtId="165" fontId="3" fillId="2" borderId="13" xfId="0" applyNumberFormat="1" applyFont="1" applyFill="1" applyBorder="1"/>
    <xf numFmtId="165" fontId="3" fillId="2" borderId="1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165" fontId="9" fillId="0" borderId="11" xfId="0" applyNumberFormat="1" applyFont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3" fillId="2" borderId="2" xfId="0" applyNumberFormat="1" applyFont="1" applyFill="1" applyBorder="1" applyAlignment="1">
      <alignment horizontal="left"/>
    </xf>
    <xf numFmtId="165" fontId="3" fillId="2" borderId="13" xfId="0" applyNumberFormat="1" applyFont="1" applyFill="1" applyBorder="1" applyAlignment="1">
      <alignment horizontal="left"/>
    </xf>
    <xf numFmtId="165" fontId="18" fillId="0" borderId="2" xfId="0" applyNumberFormat="1" applyFont="1" applyFill="1" applyBorder="1" applyAlignment="1" applyProtection="1">
      <alignment horizontal="left" vertical="top"/>
      <protection locked="0"/>
    </xf>
    <xf numFmtId="165" fontId="4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16" xfId="0" applyNumberFormat="1" applyFont="1" applyBorder="1" applyAlignment="1">
      <alignment horizontal="right"/>
    </xf>
    <xf numFmtId="165" fontId="3" fillId="0" borderId="17" xfId="0" applyNumberFormat="1" applyFont="1" applyBorder="1" applyAlignment="1">
      <alignment vertical="justify"/>
    </xf>
    <xf numFmtId="165" fontId="3" fillId="0" borderId="17" xfId="0" applyNumberFormat="1" applyFont="1" applyBorder="1"/>
    <xf numFmtId="165" fontId="3" fillId="0" borderId="17" xfId="0" applyNumberFormat="1" applyFont="1" applyBorder="1" applyAlignment="1">
      <alignment horizontal="center"/>
    </xf>
    <xf numFmtId="165" fontId="3" fillId="0" borderId="18" xfId="0" applyNumberFormat="1" applyFont="1" applyBorder="1"/>
    <xf numFmtId="165" fontId="4" fillId="0" borderId="12" xfId="0" applyNumberFormat="1" applyFont="1" applyBorder="1" applyAlignment="1">
      <alignment horizontal="right"/>
    </xf>
    <xf numFmtId="165" fontId="4" fillId="0" borderId="19" xfId="0" applyNumberFormat="1" applyFont="1" applyBorder="1"/>
    <xf numFmtId="0" fontId="0" fillId="0" borderId="12" xfId="0" applyBorder="1" applyAlignment="1">
      <alignment horizontal="right"/>
    </xf>
    <xf numFmtId="165" fontId="3" fillId="2" borderId="19" xfId="0" applyNumberFormat="1" applyFont="1" applyFill="1" applyBorder="1"/>
    <xf numFmtId="164" fontId="3" fillId="0" borderId="12" xfId="0" applyNumberFormat="1" applyFont="1" applyBorder="1" applyAlignment="1">
      <alignment horizontal="right"/>
    </xf>
    <xf numFmtId="165" fontId="3" fillId="0" borderId="19" xfId="0" applyNumberFormat="1" applyFont="1" applyBorder="1"/>
    <xf numFmtId="164" fontId="4" fillId="0" borderId="12" xfId="0" applyNumberFormat="1" applyFon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5" fontId="0" fillId="0" borderId="19" xfId="0" applyNumberFormat="1" applyFill="1" applyBorder="1"/>
    <xf numFmtId="165" fontId="0" fillId="0" borderId="19" xfId="0" applyNumberFormat="1" applyBorder="1"/>
    <xf numFmtId="0" fontId="0" fillId="0" borderId="20" xfId="0" applyBorder="1" applyAlignment="1">
      <alignment horizontal="right"/>
    </xf>
    <xf numFmtId="165" fontId="3" fillId="2" borderId="21" xfId="0" applyNumberFormat="1" applyFont="1" applyFill="1" applyBorder="1"/>
    <xf numFmtId="165" fontId="3" fillId="0" borderId="2" xfId="0" applyNumberFormat="1" applyFont="1" applyBorder="1" applyAlignment="1">
      <alignment horizontal="center" vertical="justify"/>
    </xf>
    <xf numFmtId="165" fontId="3" fillId="0" borderId="2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4" fillId="0" borderId="23" xfId="0" applyFont="1" applyBorder="1"/>
    <xf numFmtId="0" fontId="3" fillId="0" borderId="19" xfId="0" applyFont="1" applyBorder="1"/>
    <xf numFmtId="0" fontId="0" fillId="0" borderId="2" xfId="0" applyBorder="1"/>
    <xf numFmtId="0" fontId="0" fillId="0" borderId="19" xfId="0" applyBorder="1"/>
    <xf numFmtId="2" fontId="15" fillId="0" borderId="24" xfId="0" applyNumberFormat="1" applyFont="1" applyFill="1" applyBorder="1" applyAlignment="1" applyProtection="1">
      <alignment horizontal="right" vertical="top"/>
      <protection locked="0"/>
    </xf>
    <xf numFmtId="166" fontId="15" fillId="0" borderId="24" xfId="0" applyNumberFormat="1" applyFont="1" applyFill="1" applyBorder="1" applyAlignment="1" applyProtection="1">
      <alignment horizontal="right" vertical="top"/>
      <protection locked="0"/>
    </xf>
    <xf numFmtId="167" fontId="15" fillId="0" borderId="24" xfId="0" applyNumberFormat="1" applyFont="1" applyFill="1" applyBorder="1" applyAlignment="1" applyProtection="1">
      <alignment horizontal="right" vertical="top"/>
      <protection locked="0"/>
    </xf>
    <xf numFmtId="165" fontId="0" fillId="0" borderId="0" xfId="0" applyNumberFormat="1"/>
    <xf numFmtId="165" fontId="14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center" vertical="justify"/>
    </xf>
    <xf numFmtId="165" fontId="3" fillId="0" borderId="14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25" xfId="0" applyFont="1" applyBorder="1"/>
    <xf numFmtId="165" fontId="4" fillId="0" borderId="0" xfId="0" applyNumberFormat="1" applyFont="1" applyBorder="1" applyAlignment="1">
      <alignment horizontal="left" vertical="justify"/>
    </xf>
    <xf numFmtId="165" fontId="10" fillId="0" borderId="11" xfId="0" applyNumberFormat="1" applyFont="1" applyBorder="1" applyAlignment="1">
      <alignment horizontal="right"/>
    </xf>
    <xf numFmtId="0" fontId="4" fillId="0" borderId="26" xfId="0" applyFont="1" applyBorder="1"/>
    <xf numFmtId="0" fontId="4" fillId="0" borderId="27" xfId="0" applyFont="1" applyBorder="1"/>
    <xf numFmtId="165" fontId="3" fillId="0" borderId="12" xfId="0" applyNumberFormat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0" fillId="0" borderId="13" xfId="0" applyBorder="1"/>
    <xf numFmtId="0" fontId="0" fillId="0" borderId="21" xfId="0" applyBorder="1"/>
    <xf numFmtId="165" fontId="3" fillId="2" borderId="28" xfId="0" applyNumberFormat="1" applyFont="1" applyFill="1" applyBorder="1"/>
    <xf numFmtId="165" fontId="3" fillId="0" borderId="1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 vertical="justify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Zeros="0" workbookViewId="0">
      <selection activeCell="G5" sqref="G5"/>
    </sheetView>
  </sheetViews>
  <sheetFormatPr defaultRowHeight="12.75"/>
  <cols>
    <col min="1" max="1" width="8.42578125" style="67" customWidth="1"/>
    <col min="2" max="2" width="57.7109375" style="20" customWidth="1"/>
    <col min="3" max="3" width="8.28515625" style="2" customWidth="1"/>
    <col min="4" max="4" width="5.7109375" style="1" customWidth="1"/>
    <col min="5" max="5" width="11.42578125" style="2" customWidth="1"/>
    <col min="6" max="6" width="8.85546875" style="2" customWidth="1"/>
    <col min="7" max="7" width="9.85546875" style="2" customWidth="1"/>
    <col min="8" max="8" width="10.42578125" style="2" customWidth="1"/>
    <col min="9" max="9" width="12.140625" style="2" customWidth="1"/>
    <col min="10" max="10" width="12.5703125" style="2" customWidth="1"/>
  </cols>
  <sheetData>
    <row r="1" spans="1:10" ht="16.5">
      <c r="A1" s="5"/>
      <c r="B1" s="72" t="s">
        <v>53</v>
      </c>
      <c r="C1" s="6"/>
      <c r="D1" s="7"/>
      <c r="E1" s="8"/>
      <c r="F1" s="8"/>
      <c r="G1" s="9"/>
      <c r="H1" s="9"/>
      <c r="I1" s="9"/>
      <c r="J1" s="9"/>
    </row>
    <row r="2" spans="1:10" ht="15">
      <c r="A2" s="5"/>
      <c r="B2" s="73" t="s">
        <v>54</v>
      </c>
      <c r="C2" s="6"/>
      <c r="D2" s="7"/>
      <c r="E2" s="8"/>
      <c r="F2" s="8"/>
      <c r="G2" s="9"/>
      <c r="H2" s="9"/>
      <c r="I2" s="9"/>
      <c r="J2" s="9"/>
    </row>
    <row r="3" spans="1:10" ht="15.75" thickBot="1">
      <c r="A3" s="62"/>
      <c r="B3" s="19"/>
      <c r="C3" s="11"/>
      <c r="D3" s="12"/>
      <c r="E3" s="13"/>
      <c r="F3" s="13"/>
      <c r="G3" s="14"/>
      <c r="H3" s="14"/>
      <c r="I3" s="14"/>
      <c r="J3" s="14"/>
    </row>
    <row r="4" spans="1:10">
      <c r="A4" s="5"/>
      <c r="B4" s="63" t="s">
        <v>29</v>
      </c>
      <c r="C4" s="24"/>
      <c r="D4" s="24"/>
      <c r="E4" s="24"/>
      <c r="F4" s="24"/>
      <c r="G4" s="24"/>
      <c r="H4" s="24"/>
      <c r="I4" s="24"/>
      <c r="J4" s="25"/>
    </row>
    <row r="5" spans="1:10" ht="25.5">
      <c r="A5" s="64" t="s">
        <v>30</v>
      </c>
      <c r="B5" s="26" t="s">
        <v>56</v>
      </c>
      <c r="C5" s="27"/>
      <c r="D5" s="28"/>
      <c r="E5" s="29"/>
      <c r="F5" s="30"/>
      <c r="G5" s="28"/>
      <c r="H5" s="28"/>
      <c r="I5" s="31"/>
      <c r="J5" s="32"/>
    </row>
    <row r="6" spans="1:10">
      <c r="A6" s="65" t="s">
        <v>164</v>
      </c>
      <c r="B6" s="111" t="s">
        <v>165</v>
      </c>
      <c r="C6" s="33"/>
      <c r="D6" s="33" t="s">
        <v>141</v>
      </c>
      <c r="E6" s="34"/>
      <c r="F6" s="33"/>
      <c r="G6" s="33"/>
      <c r="H6" s="35"/>
      <c r="I6" s="36"/>
      <c r="J6" s="37"/>
    </row>
    <row r="7" spans="1:10">
      <c r="A7" s="5"/>
      <c r="B7" s="112" t="s">
        <v>57</v>
      </c>
      <c r="C7" s="33"/>
      <c r="D7" s="38"/>
      <c r="E7" s="34"/>
      <c r="F7" s="33"/>
      <c r="G7" s="33"/>
      <c r="H7" s="36"/>
      <c r="I7" s="36"/>
      <c r="J7" s="37"/>
    </row>
    <row r="8" spans="1:10">
      <c r="A8" s="120" t="s">
        <v>0</v>
      </c>
      <c r="B8" s="121" t="s">
        <v>32</v>
      </c>
      <c r="C8" s="108" t="s">
        <v>1</v>
      </c>
      <c r="D8" s="108" t="s">
        <v>2</v>
      </c>
      <c r="E8" s="108" t="s">
        <v>6</v>
      </c>
      <c r="F8" s="108"/>
      <c r="G8" s="108"/>
      <c r="H8" s="108" t="s">
        <v>31</v>
      </c>
      <c r="I8" s="108"/>
      <c r="J8" s="108"/>
    </row>
    <row r="9" spans="1:10" ht="13.5" thickBot="1">
      <c r="A9" s="105"/>
      <c r="B9" s="106"/>
      <c r="C9" s="107"/>
      <c r="D9" s="107"/>
      <c r="E9" s="94" t="s">
        <v>3</v>
      </c>
      <c r="F9" s="94" t="s">
        <v>4</v>
      </c>
      <c r="G9" s="94" t="s">
        <v>5</v>
      </c>
      <c r="H9" s="94" t="s">
        <v>3</v>
      </c>
      <c r="I9" s="94" t="s">
        <v>4</v>
      </c>
      <c r="J9" s="94" t="s">
        <v>5</v>
      </c>
    </row>
    <row r="10" spans="1:10">
      <c r="A10" s="74">
        <v>1</v>
      </c>
      <c r="B10" s="75" t="s">
        <v>58</v>
      </c>
      <c r="C10" s="76"/>
      <c r="D10" s="77"/>
      <c r="E10" s="76"/>
      <c r="F10" s="76"/>
      <c r="G10" s="76"/>
      <c r="H10" s="76"/>
      <c r="I10" s="76"/>
      <c r="J10" s="78"/>
    </row>
    <row r="11" spans="1:10">
      <c r="A11" s="79" t="s">
        <v>7</v>
      </c>
      <c r="B11" s="41" t="s">
        <v>33</v>
      </c>
      <c r="C11" s="42">
        <v>57.5</v>
      </c>
      <c r="D11" s="43" t="s">
        <v>8</v>
      </c>
      <c r="E11" s="42">
        <v>0</v>
      </c>
      <c r="F11" s="42">
        <v>240.9</v>
      </c>
      <c r="G11" s="42">
        <f t="shared" ref="G11:G20" si="0">SUM(E11+F11)</f>
        <v>240.9</v>
      </c>
      <c r="H11" s="42">
        <f t="shared" ref="H11:H20" si="1">C11*E11</f>
        <v>0</v>
      </c>
      <c r="I11" s="42">
        <f t="shared" ref="I11:I20" si="2">C11*F11</f>
        <v>13851.75</v>
      </c>
      <c r="J11" s="80">
        <f t="shared" ref="J11:J20" si="3">SUM(H11+I11)</f>
        <v>13851.75</v>
      </c>
    </row>
    <row r="12" spans="1:10">
      <c r="A12" s="79" t="s">
        <v>168</v>
      </c>
      <c r="B12" s="41" t="s">
        <v>169</v>
      </c>
      <c r="C12" s="42">
        <v>14.95</v>
      </c>
      <c r="D12" s="43" t="s">
        <v>8</v>
      </c>
      <c r="E12" s="42">
        <v>23.73</v>
      </c>
      <c r="F12" s="42">
        <v>20.9</v>
      </c>
      <c r="G12" s="42">
        <f t="shared" si="0"/>
        <v>44.629999999999995</v>
      </c>
      <c r="H12" s="42">
        <f t="shared" si="1"/>
        <v>354.76349999999996</v>
      </c>
      <c r="I12" s="42">
        <f t="shared" si="2"/>
        <v>312.45499999999998</v>
      </c>
      <c r="J12" s="80">
        <f t="shared" si="3"/>
        <v>667.21849999999995</v>
      </c>
    </row>
    <row r="13" spans="1:10">
      <c r="A13" s="81"/>
      <c r="B13" s="68" t="s">
        <v>11</v>
      </c>
      <c r="C13" s="44"/>
      <c r="D13" s="45"/>
      <c r="E13" s="44"/>
      <c r="F13" s="44"/>
      <c r="G13" s="44"/>
      <c r="H13" s="44">
        <f>H11+H12</f>
        <v>354.76349999999996</v>
      </c>
      <c r="I13" s="44">
        <f>I11+I12</f>
        <v>14164.205</v>
      </c>
      <c r="J13" s="82">
        <f>J11+J12</f>
        <v>14518.968499999999</v>
      </c>
    </row>
    <row r="14" spans="1:10">
      <c r="A14" s="83">
        <v>2</v>
      </c>
      <c r="B14" s="39" t="s">
        <v>16</v>
      </c>
      <c r="C14" s="40"/>
      <c r="D14" s="93"/>
      <c r="E14" s="40"/>
      <c r="F14" s="40"/>
      <c r="G14" s="40"/>
      <c r="H14" s="40"/>
      <c r="I14" s="40"/>
      <c r="J14" s="84"/>
    </row>
    <row r="15" spans="1:10">
      <c r="A15" s="79" t="s">
        <v>75</v>
      </c>
      <c r="B15" s="41" t="s">
        <v>17</v>
      </c>
      <c r="C15" s="42">
        <v>374.55</v>
      </c>
      <c r="D15" s="43" t="s">
        <v>8</v>
      </c>
      <c r="E15" s="42">
        <v>3.68</v>
      </c>
      <c r="F15" s="42">
        <v>2.86</v>
      </c>
      <c r="G15" s="42">
        <f t="shared" si="0"/>
        <v>6.54</v>
      </c>
      <c r="H15" s="42">
        <f t="shared" si="1"/>
        <v>1378.3440000000001</v>
      </c>
      <c r="I15" s="42">
        <f t="shared" si="2"/>
        <v>1071.213</v>
      </c>
      <c r="J15" s="80">
        <f t="shared" si="3"/>
        <v>2449.5569999999998</v>
      </c>
    </row>
    <row r="16" spans="1:10">
      <c r="A16" s="79" t="s">
        <v>161</v>
      </c>
      <c r="B16" s="46" t="s">
        <v>34</v>
      </c>
      <c r="C16" s="47">
        <v>374.55</v>
      </c>
      <c r="D16" s="48" t="s">
        <v>8</v>
      </c>
      <c r="E16" s="47">
        <v>14.2</v>
      </c>
      <c r="F16" s="47">
        <v>1.25</v>
      </c>
      <c r="G16" s="42">
        <f t="shared" si="0"/>
        <v>15.45</v>
      </c>
      <c r="H16" s="42">
        <f t="shared" si="1"/>
        <v>5318.61</v>
      </c>
      <c r="I16" s="42">
        <f t="shared" si="2"/>
        <v>468.1875</v>
      </c>
      <c r="J16" s="80">
        <f t="shared" si="3"/>
        <v>5786.7974999999997</v>
      </c>
    </row>
    <row r="17" spans="1:10">
      <c r="A17" s="79" t="s">
        <v>76</v>
      </c>
      <c r="B17" s="46" t="s">
        <v>59</v>
      </c>
      <c r="C17" s="47">
        <v>214.9</v>
      </c>
      <c r="D17" s="48" t="s">
        <v>8</v>
      </c>
      <c r="E17" s="47">
        <v>20.25</v>
      </c>
      <c r="F17" s="47">
        <v>22.75</v>
      </c>
      <c r="G17" s="42">
        <f t="shared" si="0"/>
        <v>43</v>
      </c>
      <c r="H17" s="42">
        <f t="shared" si="1"/>
        <v>4351.7250000000004</v>
      </c>
      <c r="I17" s="42">
        <f t="shared" si="2"/>
        <v>4888.9750000000004</v>
      </c>
      <c r="J17" s="80">
        <f t="shared" si="3"/>
        <v>9240.7000000000007</v>
      </c>
    </row>
    <row r="18" spans="1:10">
      <c r="A18" s="81"/>
      <c r="B18" s="68" t="s">
        <v>15</v>
      </c>
      <c r="C18" s="44"/>
      <c r="D18" s="45"/>
      <c r="E18" s="44"/>
      <c r="F18" s="44"/>
      <c r="G18" s="44"/>
      <c r="H18" s="44">
        <f>SUM(H15:H17)</f>
        <v>11048.679</v>
      </c>
      <c r="I18" s="44">
        <f>SUM(I15:I17)</f>
        <v>6428.3755000000001</v>
      </c>
      <c r="J18" s="82">
        <f>SUM(J15:J17)</f>
        <v>17477.054499999998</v>
      </c>
    </row>
    <row r="19" spans="1:10">
      <c r="A19" s="83">
        <v>3</v>
      </c>
      <c r="B19" s="39" t="s">
        <v>18</v>
      </c>
      <c r="C19" s="40"/>
      <c r="D19" s="93"/>
      <c r="E19" s="40"/>
      <c r="F19" s="40"/>
      <c r="G19" s="40"/>
      <c r="H19" s="40"/>
      <c r="I19" s="40"/>
      <c r="J19" s="84"/>
    </row>
    <row r="20" spans="1:10">
      <c r="A20" s="79" t="s">
        <v>39</v>
      </c>
      <c r="B20" s="41" t="s">
        <v>35</v>
      </c>
      <c r="C20" s="42">
        <v>107.63</v>
      </c>
      <c r="D20" s="43" t="s">
        <v>8</v>
      </c>
      <c r="E20" s="42">
        <v>8.51</v>
      </c>
      <c r="F20" s="42">
        <v>9.41</v>
      </c>
      <c r="G20" s="42">
        <f t="shared" si="0"/>
        <v>17.920000000000002</v>
      </c>
      <c r="H20" s="42">
        <f t="shared" si="1"/>
        <v>915.93129999999996</v>
      </c>
      <c r="I20" s="42">
        <f t="shared" si="2"/>
        <v>1012.7982999999999</v>
      </c>
      <c r="J20" s="80">
        <f t="shared" si="3"/>
        <v>1928.7295999999999</v>
      </c>
    </row>
    <row r="21" spans="1:10">
      <c r="A21" s="79" t="s">
        <v>40</v>
      </c>
      <c r="B21" s="41" t="s">
        <v>36</v>
      </c>
      <c r="C21" s="42">
        <v>107.63</v>
      </c>
      <c r="D21" s="43" t="s">
        <v>8</v>
      </c>
      <c r="E21" s="42">
        <v>35.04</v>
      </c>
      <c r="F21" s="42">
        <v>40.75</v>
      </c>
      <c r="G21" s="42">
        <f>SUM(E21+F21)</f>
        <v>75.789999999999992</v>
      </c>
      <c r="H21" s="42">
        <f>C21*E21</f>
        <v>3771.3552</v>
      </c>
      <c r="I21" s="42">
        <f>C21*F21</f>
        <v>4385.9224999999997</v>
      </c>
      <c r="J21" s="80">
        <f>SUM(H21+I21)</f>
        <v>8157.2776999999996</v>
      </c>
    </row>
    <row r="22" spans="1:10">
      <c r="A22" s="81"/>
      <c r="B22" s="68" t="s">
        <v>19</v>
      </c>
      <c r="C22" s="44"/>
      <c r="D22" s="45"/>
      <c r="E22" s="44"/>
      <c r="F22" s="44"/>
      <c r="G22" s="44"/>
      <c r="H22" s="44">
        <f>SUM(H20:H21)</f>
        <v>4687.2865000000002</v>
      </c>
      <c r="I22" s="44">
        <f>SUM(I20:I21)</f>
        <v>5398.7207999999991</v>
      </c>
      <c r="J22" s="82">
        <f>SUM(J20:J21)</f>
        <v>10086.007299999999</v>
      </c>
    </row>
    <row r="23" spans="1:10">
      <c r="A23" s="83">
        <v>4</v>
      </c>
      <c r="B23" s="39" t="s">
        <v>60</v>
      </c>
      <c r="C23" s="40"/>
      <c r="D23" s="93"/>
      <c r="E23" s="40"/>
      <c r="F23" s="40"/>
      <c r="G23" s="40"/>
      <c r="H23" s="40"/>
      <c r="I23" s="40"/>
      <c r="J23" s="84"/>
    </row>
    <row r="24" spans="1:10">
      <c r="A24" s="79" t="s">
        <v>41</v>
      </c>
      <c r="B24" s="49" t="s">
        <v>62</v>
      </c>
      <c r="C24" s="50">
        <v>2</v>
      </c>
      <c r="D24" s="51" t="s">
        <v>38</v>
      </c>
      <c r="E24" s="42">
        <v>10.75</v>
      </c>
      <c r="F24" s="52">
        <v>7.04</v>
      </c>
      <c r="G24" s="42">
        <f t="shared" ref="G24:G50" si="4">SUM(E24+F24)</f>
        <v>17.79</v>
      </c>
      <c r="H24" s="42">
        <f t="shared" ref="H24:H50" si="5">C24*E24</f>
        <v>21.5</v>
      </c>
      <c r="I24" s="42">
        <f t="shared" ref="I24:I36" si="6">C24*F24</f>
        <v>14.08</v>
      </c>
      <c r="J24" s="80">
        <f>SUM(H24+I24)</f>
        <v>35.58</v>
      </c>
    </row>
    <row r="25" spans="1:10">
      <c r="A25" s="79" t="s">
        <v>42</v>
      </c>
      <c r="B25" s="49" t="s">
        <v>37</v>
      </c>
      <c r="C25" s="50">
        <v>10</v>
      </c>
      <c r="D25" s="51" t="s">
        <v>38</v>
      </c>
      <c r="E25" s="42">
        <v>7.16</v>
      </c>
      <c r="F25" s="52">
        <v>2.1</v>
      </c>
      <c r="G25" s="42">
        <f t="shared" si="4"/>
        <v>9.26</v>
      </c>
      <c r="H25" s="42">
        <f t="shared" si="5"/>
        <v>71.599999999999994</v>
      </c>
      <c r="I25" s="42">
        <f t="shared" si="6"/>
        <v>21</v>
      </c>
      <c r="J25" s="80">
        <f t="shared" ref="J25:J36" si="7">SUM(H25+I25)</f>
        <v>92.6</v>
      </c>
    </row>
    <row r="26" spans="1:10">
      <c r="A26" s="79" t="s">
        <v>77</v>
      </c>
      <c r="B26" s="49" t="s">
        <v>87</v>
      </c>
      <c r="C26" s="50">
        <v>15</v>
      </c>
      <c r="D26" s="51" t="s">
        <v>38</v>
      </c>
      <c r="E26" s="42">
        <v>7.16</v>
      </c>
      <c r="F26" s="52">
        <v>8.6999999999999993</v>
      </c>
      <c r="G26" s="42">
        <f t="shared" si="4"/>
        <v>15.86</v>
      </c>
      <c r="H26" s="42">
        <f t="shared" si="5"/>
        <v>107.4</v>
      </c>
      <c r="I26" s="42">
        <f t="shared" si="6"/>
        <v>130.5</v>
      </c>
      <c r="J26" s="80">
        <f t="shared" si="7"/>
        <v>237.9</v>
      </c>
    </row>
    <row r="27" spans="1:10">
      <c r="A27" s="79" t="s">
        <v>78</v>
      </c>
      <c r="B27" s="49" t="s">
        <v>63</v>
      </c>
      <c r="C27" s="50">
        <v>2</v>
      </c>
      <c r="D27" s="51" t="s">
        <v>38</v>
      </c>
      <c r="E27" s="42">
        <v>8.9499999999999993</v>
      </c>
      <c r="F27" s="52">
        <v>11.22</v>
      </c>
      <c r="G27" s="42">
        <f t="shared" si="4"/>
        <v>20.170000000000002</v>
      </c>
      <c r="H27" s="42">
        <f t="shared" si="5"/>
        <v>17.899999999999999</v>
      </c>
      <c r="I27" s="42">
        <f t="shared" si="6"/>
        <v>22.44</v>
      </c>
      <c r="J27" s="80">
        <f t="shared" si="7"/>
        <v>40.340000000000003</v>
      </c>
    </row>
    <row r="28" spans="1:10">
      <c r="A28" s="79" t="s">
        <v>79</v>
      </c>
      <c r="B28" s="49" t="s">
        <v>55</v>
      </c>
      <c r="C28" s="50">
        <v>2</v>
      </c>
      <c r="D28" s="51" t="s">
        <v>38</v>
      </c>
      <c r="E28" s="42">
        <v>7.16</v>
      </c>
      <c r="F28" s="52">
        <v>2.59</v>
      </c>
      <c r="G28" s="42">
        <f t="shared" si="4"/>
        <v>9.75</v>
      </c>
      <c r="H28" s="42">
        <f t="shared" si="5"/>
        <v>14.32</v>
      </c>
      <c r="I28" s="42">
        <f t="shared" si="6"/>
        <v>5.18</v>
      </c>
      <c r="J28" s="80">
        <f t="shared" si="7"/>
        <v>19.5</v>
      </c>
    </row>
    <row r="29" spans="1:10">
      <c r="A29" s="79" t="s">
        <v>80</v>
      </c>
      <c r="B29" s="49" t="s">
        <v>88</v>
      </c>
      <c r="C29" s="50">
        <v>5</v>
      </c>
      <c r="D29" s="51" t="s">
        <v>38</v>
      </c>
      <c r="E29" s="42">
        <v>8.9499999999999993</v>
      </c>
      <c r="F29" s="52">
        <v>11.87</v>
      </c>
      <c r="G29" s="42">
        <f t="shared" si="4"/>
        <v>20.82</v>
      </c>
      <c r="H29" s="42">
        <f t="shared" si="5"/>
        <v>44.75</v>
      </c>
      <c r="I29" s="42">
        <f t="shared" si="6"/>
        <v>59.349999999999994</v>
      </c>
      <c r="J29" s="80">
        <f t="shared" si="7"/>
        <v>104.1</v>
      </c>
    </row>
    <row r="30" spans="1:10">
      <c r="A30" s="79" t="s">
        <v>81</v>
      </c>
      <c r="B30" s="49" t="s">
        <v>89</v>
      </c>
      <c r="C30" s="50">
        <v>2</v>
      </c>
      <c r="D30" s="51" t="s">
        <v>38</v>
      </c>
      <c r="E30" s="42">
        <v>8.9499999999999993</v>
      </c>
      <c r="F30" s="52">
        <v>12.04</v>
      </c>
      <c r="G30" s="42">
        <f t="shared" si="4"/>
        <v>20.99</v>
      </c>
      <c r="H30" s="42">
        <f t="shared" si="5"/>
        <v>17.899999999999999</v>
      </c>
      <c r="I30" s="42">
        <f t="shared" si="6"/>
        <v>24.08</v>
      </c>
      <c r="J30" s="80">
        <f t="shared" si="7"/>
        <v>41.98</v>
      </c>
    </row>
    <row r="31" spans="1:10">
      <c r="A31" s="79" t="s">
        <v>82</v>
      </c>
      <c r="B31" s="49" t="s">
        <v>64</v>
      </c>
      <c r="C31" s="50">
        <v>4</v>
      </c>
      <c r="D31" s="51" t="s">
        <v>38</v>
      </c>
      <c r="E31" s="42">
        <v>7.16</v>
      </c>
      <c r="F31" s="52">
        <v>5.5</v>
      </c>
      <c r="G31" s="42">
        <f t="shared" si="4"/>
        <v>12.66</v>
      </c>
      <c r="H31" s="42">
        <f t="shared" si="5"/>
        <v>28.64</v>
      </c>
      <c r="I31" s="42">
        <f t="shared" si="6"/>
        <v>22</v>
      </c>
      <c r="J31" s="80">
        <f t="shared" si="7"/>
        <v>50.64</v>
      </c>
    </row>
    <row r="32" spans="1:10">
      <c r="A32" s="79" t="s">
        <v>51</v>
      </c>
      <c r="B32" s="49" t="s">
        <v>65</v>
      </c>
      <c r="C32" s="50">
        <v>30</v>
      </c>
      <c r="D32" s="51" t="s">
        <v>10</v>
      </c>
      <c r="E32" s="42">
        <v>7.16</v>
      </c>
      <c r="F32" s="52">
        <v>15.27</v>
      </c>
      <c r="G32" s="42">
        <f t="shared" si="4"/>
        <v>22.43</v>
      </c>
      <c r="H32" s="42">
        <f t="shared" si="5"/>
        <v>214.8</v>
      </c>
      <c r="I32" s="42">
        <f t="shared" si="6"/>
        <v>458.09999999999997</v>
      </c>
      <c r="J32" s="80">
        <f t="shared" si="7"/>
        <v>672.9</v>
      </c>
    </row>
    <row r="33" spans="1:10">
      <c r="A33" s="79" t="s">
        <v>83</v>
      </c>
      <c r="B33" s="49" t="s">
        <v>66</v>
      </c>
      <c r="C33" s="50">
        <v>6</v>
      </c>
      <c r="D33" s="51" t="s">
        <v>10</v>
      </c>
      <c r="E33" s="42">
        <v>5.36</v>
      </c>
      <c r="F33" s="52">
        <v>4.96</v>
      </c>
      <c r="G33" s="42">
        <f t="shared" si="4"/>
        <v>10.32</v>
      </c>
      <c r="H33" s="42">
        <f t="shared" si="5"/>
        <v>32.160000000000004</v>
      </c>
      <c r="I33" s="42">
        <f t="shared" si="6"/>
        <v>29.759999999999998</v>
      </c>
      <c r="J33" s="80">
        <f t="shared" si="7"/>
        <v>61.92</v>
      </c>
    </row>
    <row r="34" spans="1:10">
      <c r="A34" s="79" t="s">
        <v>84</v>
      </c>
      <c r="B34" s="49" t="s">
        <v>67</v>
      </c>
      <c r="C34" s="50">
        <v>10</v>
      </c>
      <c r="D34" s="51" t="s">
        <v>38</v>
      </c>
      <c r="E34" s="42">
        <v>33.29</v>
      </c>
      <c r="F34" s="52">
        <v>86.52</v>
      </c>
      <c r="G34" s="42">
        <f t="shared" si="4"/>
        <v>119.81</v>
      </c>
      <c r="H34" s="42">
        <f t="shared" si="5"/>
        <v>332.9</v>
      </c>
      <c r="I34" s="42">
        <f t="shared" si="6"/>
        <v>865.19999999999993</v>
      </c>
      <c r="J34" s="80">
        <f t="shared" si="7"/>
        <v>1198.0999999999999</v>
      </c>
    </row>
    <row r="35" spans="1:10">
      <c r="A35" s="79" t="s">
        <v>85</v>
      </c>
      <c r="B35" s="49" t="s">
        <v>68</v>
      </c>
      <c r="C35" s="50">
        <v>2</v>
      </c>
      <c r="D35" s="51" t="s">
        <v>38</v>
      </c>
      <c r="E35" s="42">
        <v>28.67</v>
      </c>
      <c r="F35" s="52">
        <v>130.87</v>
      </c>
      <c r="G35" s="42">
        <f t="shared" si="4"/>
        <v>159.54000000000002</v>
      </c>
      <c r="H35" s="42">
        <f t="shared" si="5"/>
        <v>57.34</v>
      </c>
      <c r="I35" s="42">
        <f t="shared" si="6"/>
        <v>261.74</v>
      </c>
      <c r="J35" s="80">
        <f t="shared" si="7"/>
        <v>319.08000000000004</v>
      </c>
    </row>
    <row r="36" spans="1:10">
      <c r="A36" s="79" t="s">
        <v>86</v>
      </c>
      <c r="B36" s="49" t="s">
        <v>90</v>
      </c>
      <c r="C36" s="50">
        <v>4</v>
      </c>
      <c r="D36" s="51" t="s">
        <v>38</v>
      </c>
      <c r="E36" s="42">
        <v>7.16</v>
      </c>
      <c r="F36" s="52">
        <v>2.95</v>
      </c>
      <c r="G36" s="42">
        <f t="shared" si="4"/>
        <v>10.11</v>
      </c>
      <c r="H36" s="42">
        <f t="shared" si="5"/>
        <v>28.64</v>
      </c>
      <c r="I36" s="42">
        <f t="shared" si="6"/>
        <v>11.8</v>
      </c>
      <c r="J36" s="80">
        <f t="shared" si="7"/>
        <v>40.44</v>
      </c>
    </row>
    <row r="37" spans="1:10">
      <c r="A37" s="81"/>
      <c r="B37" s="68" t="s">
        <v>70</v>
      </c>
      <c r="C37" s="44"/>
      <c r="D37" s="45"/>
      <c r="E37" s="44"/>
      <c r="F37" s="44"/>
      <c r="G37" s="44"/>
      <c r="H37" s="44">
        <f>SUM(H24:H36)</f>
        <v>989.84999999999991</v>
      </c>
      <c r="I37" s="44">
        <f>SUM(I24:I36)</f>
        <v>1925.23</v>
      </c>
      <c r="J37" s="82">
        <f>SUM(J24:J36)</f>
        <v>2915.08</v>
      </c>
    </row>
    <row r="38" spans="1:10">
      <c r="A38" s="83">
        <v>5</v>
      </c>
      <c r="B38" s="39" t="s">
        <v>69</v>
      </c>
      <c r="C38" s="50"/>
      <c r="D38" s="51"/>
      <c r="E38" s="42"/>
      <c r="F38" s="52"/>
      <c r="G38" s="42"/>
      <c r="H38" s="42"/>
      <c r="I38" s="42"/>
      <c r="J38" s="80"/>
    </row>
    <row r="39" spans="1:10">
      <c r="A39" s="79" t="s">
        <v>43</v>
      </c>
      <c r="B39" s="49" t="s">
        <v>71</v>
      </c>
      <c r="C39" s="50">
        <v>7</v>
      </c>
      <c r="D39" s="51" t="s">
        <v>38</v>
      </c>
      <c r="E39" s="42">
        <v>19.29</v>
      </c>
      <c r="F39" s="52">
        <v>68.22</v>
      </c>
      <c r="G39" s="42">
        <f t="shared" si="4"/>
        <v>87.509999999999991</v>
      </c>
      <c r="H39" s="42">
        <f>C39*F39</f>
        <v>477.53999999999996</v>
      </c>
      <c r="I39" s="42">
        <f t="shared" ref="I39:I50" si="8">C39*F39</f>
        <v>477.53999999999996</v>
      </c>
      <c r="J39" s="80">
        <f t="shared" ref="J39:J50" si="9">SUM(H39+I39)</f>
        <v>955.07999999999993</v>
      </c>
    </row>
    <row r="40" spans="1:10">
      <c r="A40" s="79" t="s">
        <v>44</v>
      </c>
      <c r="B40" s="49" t="s">
        <v>72</v>
      </c>
      <c r="C40" s="50">
        <v>7</v>
      </c>
      <c r="D40" s="51" t="s">
        <v>38</v>
      </c>
      <c r="E40" s="42">
        <v>23.72</v>
      </c>
      <c r="F40" s="52">
        <v>39.119999999999997</v>
      </c>
      <c r="G40" s="42">
        <f t="shared" si="4"/>
        <v>62.839999999999996</v>
      </c>
      <c r="H40" s="42">
        <f t="shared" si="5"/>
        <v>166.04</v>
      </c>
      <c r="I40" s="42">
        <f t="shared" si="8"/>
        <v>273.83999999999997</v>
      </c>
      <c r="J40" s="80">
        <f t="shared" si="9"/>
        <v>439.88</v>
      </c>
    </row>
    <row r="41" spans="1:10">
      <c r="A41" s="79" t="s">
        <v>45</v>
      </c>
      <c r="B41" s="49" t="s">
        <v>73</v>
      </c>
      <c r="C41" s="50">
        <v>12</v>
      </c>
      <c r="D41" s="51" t="s">
        <v>38</v>
      </c>
      <c r="E41" s="42">
        <v>23.72</v>
      </c>
      <c r="F41" s="52">
        <v>39.119999999999997</v>
      </c>
      <c r="G41" s="42">
        <f t="shared" si="4"/>
        <v>62.839999999999996</v>
      </c>
      <c r="H41" s="42">
        <f t="shared" si="5"/>
        <v>284.64</v>
      </c>
      <c r="I41" s="42">
        <f t="shared" si="8"/>
        <v>469.43999999999994</v>
      </c>
      <c r="J41" s="80">
        <f t="shared" si="9"/>
        <v>754.07999999999993</v>
      </c>
    </row>
    <row r="42" spans="1:10">
      <c r="A42" s="79" t="s">
        <v>46</v>
      </c>
      <c r="B42" s="49" t="s">
        <v>91</v>
      </c>
      <c r="C42" s="50">
        <v>11</v>
      </c>
      <c r="D42" s="51" t="s">
        <v>38</v>
      </c>
      <c r="E42" s="42">
        <v>23.29</v>
      </c>
      <c r="F42" s="52">
        <v>177.21</v>
      </c>
      <c r="G42" s="42">
        <f t="shared" si="4"/>
        <v>200.5</v>
      </c>
      <c r="H42" s="42">
        <f t="shared" si="5"/>
        <v>256.19</v>
      </c>
      <c r="I42" s="42">
        <f t="shared" si="8"/>
        <v>1949.3100000000002</v>
      </c>
      <c r="J42" s="80">
        <f t="shared" si="9"/>
        <v>2205.5</v>
      </c>
    </row>
    <row r="43" spans="1:10">
      <c r="A43" s="79" t="s">
        <v>47</v>
      </c>
      <c r="B43" s="49" t="s">
        <v>170</v>
      </c>
      <c r="C43" s="50">
        <v>3</v>
      </c>
      <c r="D43" s="51" t="s">
        <v>38</v>
      </c>
      <c r="E43" s="42">
        <v>107.58</v>
      </c>
      <c r="F43" s="52">
        <v>349.57</v>
      </c>
      <c r="G43" s="42">
        <f t="shared" si="4"/>
        <v>457.15</v>
      </c>
      <c r="H43" s="42">
        <f t="shared" si="5"/>
        <v>322.74</v>
      </c>
      <c r="I43" s="42">
        <f t="shared" si="8"/>
        <v>1048.71</v>
      </c>
      <c r="J43" s="80">
        <f t="shared" si="9"/>
        <v>1371.45</v>
      </c>
    </row>
    <row r="44" spans="1:10">
      <c r="A44" s="79" t="s">
        <v>48</v>
      </c>
      <c r="B44" s="49" t="s">
        <v>142</v>
      </c>
      <c r="C44" s="50">
        <v>8</v>
      </c>
      <c r="D44" s="51" t="s">
        <v>38</v>
      </c>
      <c r="E44" s="42">
        <v>30</v>
      </c>
      <c r="F44" s="52">
        <v>251.12</v>
      </c>
      <c r="G44" s="42">
        <f t="shared" si="4"/>
        <v>281.12</v>
      </c>
      <c r="H44" s="42">
        <f t="shared" si="5"/>
        <v>240</v>
      </c>
      <c r="I44" s="42">
        <f t="shared" si="8"/>
        <v>2008.96</v>
      </c>
      <c r="J44" s="80">
        <f t="shared" si="9"/>
        <v>2248.96</v>
      </c>
    </row>
    <row r="45" spans="1:10">
      <c r="A45" s="79" t="s">
        <v>49</v>
      </c>
      <c r="B45" s="49" t="s">
        <v>143</v>
      </c>
      <c r="C45" s="50">
        <v>8</v>
      </c>
      <c r="D45" s="51" t="s">
        <v>38</v>
      </c>
      <c r="E45" s="42">
        <v>143.43</v>
      </c>
      <c r="F45" s="52">
        <v>224.42</v>
      </c>
      <c r="G45" s="42">
        <f t="shared" si="4"/>
        <v>367.85</v>
      </c>
      <c r="H45" s="42">
        <f t="shared" si="5"/>
        <v>1147.44</v>
      </c>
      <c r="I45" s="42">
        <f t="shared" si="8"/>
        <v>1795.36</v>
      </c>
      <c r="J45" s="80">
        <f t="shared" si="9"/>
        <v>2942.8</v>
      </c>
    </row>
    <row r="46" spans="1:10">
      <c r="A46" s="79" t="s">
        <v>50</v>
      </c>
      <c r="B46" s="49" t="s">
        <v>92</v>
      </c>
      <c r="C46" s="50">
        <v>2</v>
      </c>
      <c r="D46" s="51" t="s">
        <v>38</v>
      </c>
      <c r="E46" s="42">
        <v>8.8800000000000008</v>
      </c>
      <c r="F46" s="52">
        <v>323.52</v>
      </c>
      <c r="G46" s="42">
        <f t="shared" ref="G46:G49" si="10">SUM(E46+F46)</f>
        <v>332.4</v>
      </c>
      <c r="H46" s="42">
        <f t="shared" si="5"/>
        <v>17.760000000000002</v>
      </c>
      <c r="I46" s="42">
        <f t="shared" si="8"/>
        <v>647.04</v>
      </c>
      <c r="J46" s="80">
        <f t="shared" ref="J46:J49" si="11">SUM(H46+I46)</f>
        <v>664.8</v>
      </c>
    </row>
    <row r="47" spans="1:10">
      <c r="A47" s="79" t="s">
        <v>51</v>
      </c>
      <c r="B47" s="49" t="s">
        <v>148</v>
      </c>
      <c r="C47" s="50">
        <v>2</v>
      </c>
      <c r="D47" s="51" t="s">
        <v>38</v>
      </c>
      <c r="E47" s="42">
        <v>121</v>
      </c>
      <c r="F47" s="52">
        <v>489</v>
      </c>
      <c r="G47" s="42">
        <f t="shared" si="10"/>
        <v>610</v>
      </c>
      <c r="H47" s="42">
        <f t="shared" si="5"/>
        <v>242</v>
      </c>
      <c r="I47" s="42">
        <f t="shared" si="8"/>
        <v>978</v>
      </c>
      <c r="J47" s="80">
        <f t="shared" si="11"/>
        <v>1220</v>
      </c>
    </row>
    <row r="48" spans="1:10">
      <c r="A48" s="79" t="s">
        <v>149</v>
      </c>
      <c r="B48" s="49" t="s">
        <v>150</v>
      </c>
      <c r="C48" s="50">
        <v>8</v>
      </c>
      <c r="D48" s="51" t="s">
        <v>38</v>
      </c>
      <c r="E48" s="42">
        <v>103.4</v>
      </c>
      <c r="F48" s="52">
        <v>496.28</v>
      </c>
      <c r="G48" s="42">
        <f t="shared" si="10"/>
        <v>599.67999999999995</v>
      </c>
      <c r="H48" s="42">
        <f t="shared" si="5"/>
        <v>827.2</v>
      </c>
      <c r="I48" s="42">
        <f t="shared" si="8"/>
        <v>3970.24</v>
      </c>
      <c r="J48" s="80">
        <f t="shared" si="11"/>
        <v>4797.4399999999996</v>
      </c>
    </row>
    <row r="49" spans="1:10">
      <c r="A49" s="79" t="s">
        <v>151</v>
      </c>
      <c r="B49" s="49" t="s">
        <v>152</v>
      </c>
      <c r="C49" s="50">
        <v>2</v>
      </c>
      <c r="D49" s="51" t="s">
        <v>38</v>
      </c>
      <c r="E49" s="42">
        <v>103.4</v>
      </c>
      <c r="F49" s="52">
        <v>496.28</v>
      </c>
      <c r="G49" s="42">
        <f t="shared" si="10"/>
        <v>599.67999999999995</v>
      </c>
      <c r="H49" s="42">
        <f t="shared" si="5"/>
        <v>206.8</v>
      </c>
      <c r="I49" s="42">
        <f t="shared" si="8"/>
        <v>992.56</v>
      </c>
      <c r="J49" s="80">
        <f t="shared" si="11"/>
        <v>1199.3599999999999</v>
      </c>
    </row>
    <row r="50" spans="1:10">
      <c r="A50" s="79" t="s">
        <v>153</v>
      </c>
      <c r="B50" s="49" t="s">
        <v>158</v>
      </c>
      <c r="C50" s="50">
        <v>11</v>
      </c>
      <c r="D50" s="51" t="s">
        <v>38</v>
      </c>
      <c r="E50" s="42">
        <v>45.36</v>
      </c>
      <c r="F50" s="52">
        <v>105.84</v>
      </c>
      <c r="G50" s="42">
        <f t="shared" si="4"/>
        <v>151.19999999999999</v>
      </c>
      <c r="H50" s="42">
        <f t="shared" si="5"/>
        <v>498.96</v>
      </c>
      <c r="I50" s="42">
        <f t="shared" si="8"/>
        <v>1164.24</v>
      </c>
      <c r="J50" s="80">
        <f t="shared" si="9"/>
        <v>1663.2</v>
      </c>
    </row>
    <row r="51" spans="1:10">
      <c r="A51" s="81"/>
      <c r="B51" s="68" t="s">
        <v>74</v>
      </c>
      <c r="C51" s="44"/>
      <c r="D51" s="45"/>
      <c r="E51" s="44"/>
      <c r="F51" s="44"/>
      <c r="G51" s="44"/>
      <c r="H51" s="44">
        <f>SUM(H39:H50)</f>
        <v>4687.3100000000004</v>
      </c>
      <c r="I51" s="44">
        <f>SUM(I39:I50)</f>
        <v>15775.24</v>
      </c>
      <c r="J51" s="82">
        <f>SUM(J39:J50)</f>
        <v>20462.55</v>
      </c>
    </row>
    <row r="52" spans="1:10">
      <c r="A52" s="83">
        <v>6</v>
      </c>
      <c r="B52" s="39" t="s">
        <v>20</v>
      </c>
      <c r="C52" s="53"/>
      <c r="D52" s="93"/>
      <c r="E52" s="40"/>
      <c r="F52" s="40"/>
      <c r="G52" s="40"/>
      <c r="H52" s="40"/>
      <c r="I52" s="40"/>
      <c r="J52" s="84"/>
    </row>
    <row r="53" spans="1:10">
      <c r="A53" s="85" t="s">
        <v>93</v>
      </c>
      <c r="B53" s="41" t="s">
        <v>144</v>
      </c>
      <c r="C53" s="53">
        <v>115</v>
      </c>
      <c r="D53" s="43" t="s">
        <v>10</v>
      </c>
      <c r="E53" s="42">
        <v>1.83</v>
      </c>
      <c r="F53" s="42">
        <v>2.63</v>
      </c>
      <c r="G53" s="42">
        <f>E53+F53</f>
        <v>4.46</v>
      </c>
      <c r="H53" s="42">
        <f>C53*E53</f>
        <v>210.45000000000002</v>
      </c>
      <c r="I53" s="42">
        <f>C53*F53</f>
        <v>302.45</v>
      </c>
      <c r="J53" s="80">
        <f>H53+I53</f>
        <v>512.9</v>
      </c>
    </row>
    <row r="54" spans="1:10">
      <c r="A54" s="79" t="s">
        <v>94</v>
      </c>
      <c r="B54" s="49" t="s">
        <v>145</v>
      </c>
      <c r="C54" s="54">
        <v>20</v>
      </c>
      <c r="D54" s="50" t="s">
        <v>10</v>
      </c>
      <c r="E54" s="42">
        <v>1.83</v>
      </c>
      <c r="F54" s="52">
        <v>5.17</v>
      </c>
      <c r="G54" s="42">
        <f t="shared" ref="G54:G79" si="12">E54+F54</f>
        <v>7</v>
      </c>
      <c r="H54" s="42">
        <f t="shared" ref="H54:H79" si="13">C54*E54</f>
        <v>36.6</v>
      </c>
      <c r="I54" s="42">
        <f t="shared" ref="I54:I79" si="14">C54*F54</f>
        <v>103.4</v>
      </c>
      <c r="J54" s="80">
        <f t="shared" ref="J54:J79" si="15">H54+I54</f>
        <v>140</v>
      </c>
    </row>
    <row r="55" spans="1:10">
      <c r="A55" s="79" t="s">
        <v>95</v>
      </c>
      <c r="B55" s="49" t="s">
        <v>107</v>
      </c>
      <c r="C55" s="54">
        <v>2</v>
      </c>
      <c r="D55" s="50" t="s">
        <v>38</v>
      </c>
      <c r="E55" s="42">
        <v>7.39</v>
      </c>
      <c r="F55" s="52">
        <v>6.23</v>
      </c>
      <c r="G55" s="42">
        <f t="shared" si="12"/>
        <v>13.620000000000001</v>
      </c>
      <c r="H55" s="42">
        <f t="shared" si="13"/>
        <v>14.78</v>
      </c>
      <c r="I55" s="42">
        <f t="shared" si="14"/>
        <v>12.46</v>
      </c>
      <c r="J55" s="80">
        <f t="shared" si="15"/>
        <v>27.240000000000002</v>
      </c>
    </row>
    <row r="56" spans="1:10">
      <c r="A56" s="79" t="s">
        <v>96</v>
      </c>
      <c r="B56" s="49" t="s">
        <v>146</v>
      </c>
      <c r="C56" s="54">
        <v>5</v>
      </c>
      <c r="D56" s="50" t="s">
        <v>38</v>
      </c>
      <c r="E56" s="42">
        <v>18.5</v>
      </c>
      <c r="F56" s="52">
        <v>13.03</v>
      </c>
      <c r="G56" s="42">
        <f t="shared" si="12"/>
        <v>31.53</v>
      </c>
      <c r="H56" s="42">
        <f t="shared" si="13"/>
        <v>92.5</v>
      </c>
      <c r="I56" s="42">
        <f t="shared" si="14"/>
        <v>65.149999999999991</v>
      </c>
      <c r="J56" s="80">
        <f t="shared" si="15"/>
        <v>157.64999999999998</v>
      </c>
    </row>
    <row r="57" spans="1:10">
      <c r="A57" s="79" t="s">
        <v>97</v>
      </c>
      <c r="B57" s="49" t="s">
        <v>108</v>
      </c>
      <c r="C57" s="54">
        <v>40</v>
      </c>
      <c r="D57" s="50" t="s">
        <v>10</v>
      </c>
      <c r="E57" s="42">
        <v>3.68</v>
      </c>
      <c r="F57" s="52">
        <v>3.54</v>
      </c>
      <c r="G57" s="42">
        <f t="shared" si="12"/>
        <v>7.2200000000000006</v>
      </c>
      <c r="H57" s="42">
        <f t="shared" si="13"/>
        <v>147.20000000000002</v>
      </c>
      <c r="I57" s="42">
        <f t="shared" si="14"/>
        <v>141.6</v>
      </c>
      <c r="J57" s="80">
        <f t="shared" si="15"/>
        <v>288.8</v>
      </c>
    </row>
    <row r="58" spans="1:10">
      <c r="A58" s="79" t="s">
        <v>98</v>
      </c>
      <c r="B58" s="49" t="s">
        <v>109</v>
      </c>
      <c r="C58" s="54">
        <v>200</v>
      </c>
      <c r="D58" s="50" t="s">
        <v>10</v>
      </c>
      <c r="E58" s="42">
        <v>3.68</v>
      </c>
      <c r="F58" s="52">
        <v>2.17</v>
      </c>
      <c r="G58" s="42">
        <f t="shared" si="12"/>
        <v>5.85</v>
      </c>
      <c r="H58" s="42">
        <f t="shared" si="13"/>
        <v>736</v>
      </c>
      <c r="I58" s="42">
        <f t="shared" si="14"/>
        <v>434</v>
      </c>
      <c r="J58" s="80">
        <f t="shared" si="15"/>
        <v>1170</v>
      </c>
    </row>
    <row r="59" spans="1:10">
      <c r="A59" s="79" t="s">
        <v>99</v>
      </c>
      <c r="B59" s="49" t="s">
        <v>110</v>
      </c>
      <c r="C59" s="54">
        <v>170</v>
      </c>
      <c r="D59" s="50" t="s">
        <v>10</v>
      </c>
      <c r="E59" s="42">
        <v>1.83</v>
      </c>
      <c r="F59" s="52">
        <v>1.02</v>
      </c>
      <c r="G59" s="42">
        <f t="shared" si="12"/>
        <v>2.85</v>
      </c>
      <c r="H59" s="42">
        <f t="shared" si="13"/>
        <v>311.10000000000002</v>
      </c>
      <c r="I59" s="42">
        <f t="shared" si="14"/>
        <v>173.4</v>
      </c>
      <c r="J59" s="80">
        <f t="shared" si="15"/>
        <v>484.5</v>
      </c>
    </row>
    <row r="60" spans="1:10">
      <c r="A60" s="79" t="s">
        <v>100</v>
      </c>
      <c r="B60" s="49" t="s">
        <v>111</v>
      </c>
      <c r="C60" s="54">
        <v>10</v>
      </c>
      <c r="D60" s="50" t="s">
        <v>38</v>
      </c>
      <c r="E60" s="42">
        <v>37</v>
      </c>
      <c r="F60" s="52">
        <v>261.26</v>
      </c>
      <c r="G60" s="42">
        <f t="shared" si="12"/>
        <v>298.26</v>
      </c>
      <c r="H60" s="42">
        <f t="shared" si="13"/>
        <v>370</v>
      </c>
      <c r="I60" s="42">
        <f t="shared" si="14"/>
        <v>2612.6</v>
      </c>
      <c r="J60" s="80">
        <f t="shared" si="15"/>
        <v>2982.6</v>
      </c>
    </row>
    <row r="61" spans="1:10">
      <c r="A61" s="79" t="s">
        <v>101</v>
      </c>
      <c r="B61" s="49" t="s">
        <v>112</v>
      </c>
      <c r="C61" s="54">
        <v>3</v>
      </c>
      <c r="D61" s="50" t="s">
        <v>38</v>
      </c>
      <c r="E61" s="42">
        <v>37</v>
      </c>
      <c r="F61" s="52">
        <v>89.2</v>
      </c>
      <c r="G61" s="42">
        <f t="shared" si="12"/>
        <v>126.2</v>
      </c>
      <c r="H61" s="42">
        <f t="shared" si="13"/>
        <v>111</v>
      </c>
      <c r="I61" s="42">
        <f t="shared" si="14"/>
        <v>267.60000000000002</v>
      </c>
      <c r="J61" s="80">
        <f t="shared" si="15"/>
        <v>378.6</v>
      </c>
    </row>
    <row r="62" spans="1:10">
      <c r="A62" s="79" t="s">
        <v>102</v>
      </c>
      <c r="B62" s="49" t="s">
        <v>113</v>
      </c>
      <c r="C62" s="54">
        <v>5</v>
      </c>
      <c r="D62" s="50" t="s">
        <v>38</v>
      </c>
      <c r="E62" s="42">
        <v>7.39</v>
      </c>
      <c r="F62" s="52">
        <v>7.54</v>
      </c>
      <c r="G62" s="42">
        <f t="shared" si="12"/>
        <v>14.93</v>
      </c>
      <c r="H62" s="42">
        <f t="shared" si="13"/>
        <v>36.949999999999996</v>
      </c>
      <c r="I62" s="42">
        <f t="shared" si="14"/>
        <v>37.700000000000003</v>
      </c>
      <c r="J62" s="80">
        <f t="shared" si="15"/>
        <v>74.650000000000006</v>
      </c>
    </row>
    <row r="63" spans="1:10">
      <c r="A63" s="79" t="s">
        <v>103</v>
      </c>
      <c r="B63" s="49" t="s">
        <v>154</v>
      </c>
      <c r="C63" s="54">
        <v>2</v>
      </c>
      <c r="D63" s="50" t="s">
        <v>38</v>
      </c>
      <c r="E63" s="42">
        <v>13.68</v>
      </c>
      <c r="F63" s="52">
        <v>14.28</v>
      </c>
      <c r="G63" s="42">
        <f t="shared" si="12"/>
        <v>27.96</v>
      </c>
      <c r="H63" s="42">
        <f t="shared" si="13"/>
        <v>27.36</v>
      </c>
      <c r="I63" s="42">
        <f t="shared" si="14"/>
        <v>28.56</v>
      </c>
      <c r="J63" s="80">
        <f t="shared" si="15"/>
        <v>55.92</v>
      </c>
    </row>
    <row r="64" spans="1:10">
      <c r="A64" s="79" t="s">
        <v>104</v>
      </c>
      <c r="B64" s="49" t="s">
        <v>155</v>
      </c>
      <c r="C64" s="54">
        <v>5</v>
      </c>
      <c r="D64" s="50" t="s">
        <v>38</v>
      </c>
      <c r="E64" s="42">
        <v>18.5</v>
      </c>
      <c r="F64" s="52">
        <v>13.04</v>
      </c>
      <c r="G64" s="42">
        <f t="shared" si="12"/>
        <v>31.54</v>
      </c>
      <c r="H64" s="42">
        <f t="shared" si="13"/>
        <v>92.5</v>
      </c>
      <c r="I64" s="42">
        <f t="shared" si="14"/>
        <v>65.199999999999989</v>
      </c>
      <c r="J64" s="80">
        <f t="shared" si="15"/>
        <v>157.69999999999999</v>
      </c>
    </row>
    <row r="65" spans="1:10">
      <c r="A65" s="79" t="s">
        <v>104</v>
      </c>
      <c r="B65" s="49" t="s">
        <v>114</v>
      </c>
      <c r="C65" s="54">
        <v>1</v>
      </c>
      <c r="D65" s="50" t="s">
        <v>38</v>
      </c>
      <c r="E65" s="42">
        <v>74</v>
      </c>
      <c r="F65" s="52">
        <v>56.02</v>
      </c>
      <c r="G65" s="42">
        <f t="shared" si="12"/>
        <v>130.02000000000001</v>
      </c>
      <c r="H65" s="42">
        <f t="shared" si="13"/>
        <v>74</v>
      </c>
      <c r="I65" s="42">
        <f t="shared" si="14"/>
        <v>56.02</v>
      </c>
      <c r="J65" s="80">
        <f t="shared" si="15"/>
        <v>130.02000000000001</v>
      </c>
    </row>
    <row r="66" spans="1:10">
      <c r="A66" s="79" t="s">
        <v>105</v>
      </c>
      <c r="B66" s="49" t="s">
        <v>115</v>
      </c>
      <c r="C66" s="54">
        <v>3</v>
      </c>
      <c r="D66" s="50" t="s">
        <v>38</v>
      </c>
      <c r="E66" s="42">
        <v>9.24</v>
      </c>
      <c r="F66" s="52">
        <v>9.82</v>
      </c>
      <c r="G66" s="42">
        <f t="shared" si="12"/>
        <v>19.060000000000002</v>
      </c>
      <c r="H66" s="42">
        <f t="shared" si="13"/>
        <v>27.72</v>
      </c>
      <c r="I66" s="42">
        <f t="shared" si="14"/>
        <v>29.46</v>
      </c>
      <c r="J66" s="80">
        <f t="shared" si="15"/>
        <v>57.18</v>
      </c>
    </row>
    <row r="67" spans="1:10">
      <c r="A67" s="79" t="s">
        <v>106</v>
      </c>
      <c r="B67" s="49" t="s">
        <v>116</v>
      </c>
      <c r="C67" s="54">
        <v>3</v>
      </c>
      <c r="D67" s="50" t="s">
        <v>38</v>
      </c>
      <c r="E67" s="42">
        <v>9.24</v>
      </c>
      <c r="F67" s="52">
        <v>9.82</v>
      </c>
      <c r="G67" s="42">
        <f t="shared" si="12"/>
        <v>19.060000000000002</v>
      </c>
      <c r="H67" s="42">
        <f t="shared" si="13"/>
        <v>27.72</v>
      </c>
      <c r="I67" s="42">
        <f t="shared" si="14"/>
        <v>29.46</v>
      </c>
      <c r="J67" s="80">
        <f t="shared" si="15"/>
        <v>57.18</v>
      </c>
    </row>
    <row r="68" spans="1:10">
      <c r="A68" s="86" t="s">
        <v>119</v>
      </c>
      <c r="B68" s="49" t="s">
        <v>118</v>
      </c>
      <c r="C68" s="54">
        <v>1</v>
      </c>
      <c r="D68" s="50" t="s">
        <v>38</v>
      </c>
      <c r="E68" s="42">
        <v>9.24</v>
      </c>
      <c r="F68" s="52">
        <v>9.82</v>
      </c>
      <c r="G68" s="42">
        <f t="shared" si="12"/>
        <v>19.060000000000002</v>
      </c>
      <c r="H68" s="42">
        <f t="shared" si="13"/>
        <v>9.24</v>
      </c>
      <c r="I68" s="42">
        <f t="shared" si="14"/>
        <v>9.82</v>
      </c>
      <c r="J68" s="80">
        <f t="shared" si="15"/>
        <v>19.060000000000002</v>
      </c>
    </row>
    <row r="69" spans="1:10">
      <c r="A69" s="86" t="s">
        <v>122</v>
      </c>
      <c r="B69" s="49" t="s">
        <v>117</v>
      </c>
      <c r="C69" s="54">
        <v>2</v>
      </c>
      <c r="D69" s="50" t="s">
        <v>38</v>
      </c>
      <c r="E69" s="42">
        <v>9.24</v>
      </c>
      <c r="F69" s="52">
        <v>9.82</v>
      </c>
      <c r="G69" s="42">
        <f t="shared" si="12"/>
        <v>19.060000000000002</v>
      </c>
      <c r="H69" s="42">
        <f t="shared" si="13"/>
        <v>18.48</v>
      </c>
      <c r="I69" s="42">
        <f t="shared" si="14"/>
        <v>19.64</v>
      </c>
      <c r="J69" s="80">
        <f t="shared" si="15"/>
        <v>38.120000000000005</v>
      </c>
    </row>
    <row r="70" spans="1:10">
      <c r="A70" s="86" t="s">
        <v>156</v>
      </c>
      <c r="B70" s="49" t="s">
        <v>157</v>
      </c>
      <c r="C70" s="54">
        <v>4</v>
      </c>
      <c r="D70" s="50" t="s">
        <v>38</v>
      </c>
      <c r="E70" s="42">
        <v>28.4</v>
      </c>
      <c r="F70" s="52">
        <v>95.3</v>
      </c>
      <c r="G70" s="42">
        <f t="shared" si="12"/>
        <v>123.69999999999999</v>
      </c>
      <c r="H70" s="42">
        <f t="shared" si="13"/>
        <v>113.6</v>
      </c>
      <c r="I70" s="42">
        <f t="shared" si="14"/>
        <v>381.2</v>
      </c>
      <c r="J70" s="80">
        <f t="shared" si="15"/>
        <v>494.79999999999995</v>
      </c>
    </row>
    <row r="71" spans="1:10">
      <c r="A71" s="79"/>
      <c r="B71" s="70" t="s">
        <v>120</v>
      </c>
      <c r="C71" s="54"/>
      <c r="D71" s="50"/>
      <c r="E71" s="42"/>
      <c r="F71" s="52"/>
      <c r="G71" s="42"/>
      <c r="H71" s="42"/>
      <c r="I71" s="42"/>
      <c r="J71" s="80"/>
    </row>
    <row r="72" spans="1:10">
      <c r="A72" s="79" t="s">
        <v>119</v>
      </c>
      <c r="B72" s="49" t="s">
        <v>121</v>
      </c>
      <c r="C72" s="54">
        <v>160</v>
      </c>
      <c r="D72" s="50" t="s">
        <v>10</v>
      </c>
      <c r="E72" s="42">
        <v>6.05</v>
      </c>
      <c r="F72" s="52">
        <v>28.62</v>
      </c>
      <c r="G72" s="42">
        <f t="shared" si="12"/>
        <v>34.67</v>
      </c>
      <c r="H72" s="42">
        <f t="shared" si="13"/>
        <v>968</v>
      </c>
      <c r="I72" s="42">
        <f t="shared" si="14"/>
        <v>4579.2</v>
      </c>
      <c r="J72" s="80">
        <f t="shared" si="15"/>
        <v>5547.2</v>
      </c>
    </row>
    <row r="73" spans="1:10">
      <c r="A73" s="79" t="s">
        <v>122</v>
      </c>
      <c r="B73" s="49" t="s">
        <v>123</v>
      </c>
      <c r="C73" s="54">
        <v>9</v>
      </c>
      <c r="D73" s="50" t="s">
        <v>38</v>
      </c>
      <c r="E73" s="42">
        <v>65.599999999999994</v>
      </c>
      <c r="F73" s="52">
        <v>48.93</v>
      </c>
      <c r="G73" s="42">
        <f t="shared" si="12"/>
        <v>114.53</v>
      </c>
      <c r="H73" s="42">
        <f t="shared" si="13"/>
        <v>590.4</v>
      </c>
      <c r="I73" s="42">
        <f t="shared" si="14"/>
        <v>440.37</v>
      </c>
      <c r="J73" s="80">
        <f t="shared" si="15"/>
        <v>1030.77</v>
      </c>
    </row>
    <row r="74" spans="1:10">
      <c r="A74" s="79">
        <v>6.18</v>
      </c>
      <c r="B74" s="49" t="s">
        <v>124</v>
      </c>
      <c r="C74" s="54">
        <v>12</v>
      </c>
      <c r="D74" s="50" t="s">
        <v>10</v>
      </c>
      <c r="E74" s="42">
        <v>10.29</v>
      </c>
      <c r="F74" s="52">
        <v>20.58</v>
      </c>
      <c r="G74" s="42">
        <f t="shared" si="12"/>
        <v>30.869999999999997</v>
      </c>
      <c r="H74" s="42">
        <f t="shared" si="13"/>
        <v>123.47999999999999</v>
      </c>
      <c r="I74" s="42">
        <f t="shared" si="14"/>
        <v>246.95999999999998</v>
      </c>
      <c r="J74" s="80">
        <f t="shared" si="15"/>
        <v>370.43999999999994</v>
      </c>
    </row>
    <row r="75" spans="1:10">
      <c r="A75" s="79" t="s">
        <v>125</v>
      </c>
      <c r="B75" s="49" t="s">
        <v>126</v>
      </c>
      <c r="C75" s="54">
        <v>27</v>
      </c>
      <c r="D75" s="50" t="s">
        <v>10</v>
      </c>
      <c r="E75" s="42">
        <v>4.4400000000000004</v>
      </c>
      <c r="F75" s="52">
        <v>8.8699999999999992</v>
      </c>
      <c r="G75" s="42">
        <f t="shared" si="12"/>
        <v>13.309999999999999</v>
      </c>
      <c r="H75" s="42">
        <f t="shared" si="13"/>
        <v>119.88000000000001</v>
      </c>
      <c r="I75" s="42">
        <f t="shared" si="14"/>
        <v>239.48999999999998</v>
      </c>
      <c r="J75" s="80">
        <f t="shared" si="15"/>
        <v>359.37</v>
      </c>
    </row>
    <row r="76" spans="1:10">
      <c r="A76" s="79" t="s">
        <v>127</v>
      </c>
      <c r="B76" s="49" t="s">
        <v>128</v>
      </c>
      <c r="C76" s="54">
        <v>9</v>
      </c>
      <c r="D76" s="50" t="s">
        <v>38</v>
      </c>
      <c r="E76" s="42">
        <v>26.35</v>
      </c>
      <c r="F76" s="52">
        <v>58.74</v>
      </c>
      <c r="G76" s="42">
        <f t="shared" si="12"/>
        <v>85.09</v>
      </c>
      <c r="H76" s="42">
        <f t="shared" si="13"/>
        <v>237.15</v>
      </c>
      <c r="I76" s="42">
        <f t="shared" si="14"/>
        <v>528.66</v>
      </c>
      <c r="J76" s="80">
        <f t="shared" si="15"/>
        <v>765.81</v>
      </c>
    </row>
    <row r="77" spans="1:10">
      <c r="A77" s="79" t="s">
        <v>129</v>
      </c>
      <c r="B77" s="49" t="s">
        <v>130</v>
      </c>
      <c r="C77" s="54">
        <v>19</v>
      </c>
      <c r="D77" s="50" t="s">
        <v>10</v>
      </c>
      <c r="E77" s="42">
        <v>178.36</v>
      </c>
      <c r="F77" s="52">
        <v>505.97</v>
      </c>
      <c r="G77" s="42">
        <f t="shared" si="12"/>
        <v>684.33</v>
      </c>
      <c r="H77" s="42">
        <f t="shared" si="13"/>
        <v>3388.84</v>
      </c>
      <c r="I77" s="42">
        <f t="shared" si="14"/>
        <v>9613.43</v>
      </c>
      <c r="J77" s="80">
        <f t="shared" si="15"/>
        <v>13002.27</v>
      </c>
    </row>
    <row r="78" spans="1:10">
      <c r="A78" s="79" t="s">
        <v>131</v>
      </c>
      <c r="B78" s="49" t="s">
        <v>132</v>
      </c>
      <c r="C78" s="54">
        <v>3</v>
      </c>
      <c r="D78" s="50" t="s">
        <v>133</v>
      </c>
      <c r="E78" s="42">
        <v>602.6</v>
      </c>
      <c r="F78" s="52">
        <v>630</v>
      </c>
      <c r="G78" s="42">
        <f t="shared" si="12"/>
        <v>1232.5999999999999</v>
      </c>
      <c r="H78" s="42">
        <f t="shared" si="13"/>
        <v>1807.8000000000002</v>
      </c>
      <c r="I78" s="42">
        <f t="shared" si="14"/>
        <v>1890</v>
      </c>
      <c r="J78" s="80">
        <f t="shared" si="15"/>
        <v>3697.8</v>
      </c>
    </row>
    <row r="79" spans="1:10">
      <c r="A79" s="79" t="s">
        <v>134</v>
      </c>
      <c r="B79" s="49" t="s">
        <v>135</v>
      </c>
      <c r="C79" s="54">
        <v>1</v>
      </c>
      <c r="D79" s="50" t="s">
        <v>133</v>
      </c>
      <c r="E79" s="42">
        <v>356.1</v>
      </c>
      <c r="F79" s="52">
        <v>452.85</v>
      </c>
      <c r="G79" s="42">
        <f t="shared" si="12"/>
        <v>808.95</v>
      </c>
      <c r="H79" s="42">
        <f t="shared" si="13"/>
        <v>356.1</v>
      </c>
      <c r="I79" s="42">
        <f t="shared" si="14"/>
        <v>452.85</v>
      </c>
      <c r="J79" s="80">
        <f t="shared" si="15"/>
        <v>808.95</v>
      </c>
    </row>
    <row r="80" spans="1:10">
      <c r="A80" s="81"/>
      <c r="B80" s="68" t="s">
        <v>21</v>
      </c>
      <c r="C80" s="44"/>
      <c r="D80" s="45"/>
      <c r="E80" s="44"/>
      <c r="F80" s="55">
        <f>K122*1.35</f>
        <v>0</v>
      </c>
      <c r="G80" s="44"/>
      <c r="H80" s="44">
        <f>SUM(H52:H79)</f>
        <v>10048.85</v>
      </c>
      <c r="I80" s="44">
        <f>SUM(I52:I79)</f>
        <v>22760.68</v>
      </c>
      <c r="J80" s="82">
        <f>SUM(J52:J79)</f>
        <v>32809.530000000006</v>
      </c>
    </row>
    <row r="81" spans="1:10">
      <c r="A81" s="83">
        <v>7</v>
      </c>
      <c r="B81" s="39" t="s">
        <v>22</v>
      </c>
      <c r="C81" s="40"/>
      <c r="D81" s="93"/>
      <c r="E81" s="40"/>
      <c r="F81" s="53">
        <f>K123*1.35</f>
        <v>0</v>
      </c>
      <c r="G81" s="40"/>
      <c r="H81" s="40"/>
      <c r="I81" s="40"/>
      <c r="J81" s="84"/>
    </row>
    <row r="82" spans="1:10">
      <c r="A82" s="87" t="s">
        <v>12</v>
      </c>
      <c r="B82" s="56" t="s">
        <v>147</v>
      </c>
      <c r="C82" s="66">
        <v>10.6</v>
      </c>
      <c r="D82" s="71" t="s">
        <v>8</v>
      </c>
      <c r="E82" s="57">
        <v>45.17</v>
      </c>
      <c r="F82" s="53">
        <v>326.81</v>
      </c>
      <c r="G82" s="57">
        <f>SUM(E82+F82)</f>
        <v>371.98</v>
      </c>
      <c r="H82" s="57">
        <f>C82*E82</f>
        <v>478.80200000000002</v>
      </c>
      <c r="I82" s="57">
        <f>C82*F82</f>
        <v>3464.1859999999997</v>
      </c>
      <c r="J82" s="88">
        <f>SUM(H82+I82)</f>
        <v>3942.9879999999998</v>
      </c>
    </row>
    <row r="83" spans="1:10">
      <c r="A83" s="87" t="s">
        <v>13</v>
      </c>
      <c r="B83" s="56" t="s">
        <v>171</v>
      </c>
      <c r="C83" s="66">
        <v>12.6</v>
      </c>
      <c r="D83" s="71" t="s">
        <v>8</v>
      </c>
      <c r="E83" s="57">
        <v>116.24</v>
      </c>
      <c r="F83" s="53">
        <v>193.98</v>
      </c>
      <c r="G83" s="57">
        <f>SUM(E83+F83)</f>
        <v>310.21999999999997</v>
      </c>
      <c r="H83" s="57">
        <f>C83*E83</f>
        <v>1464.6239999999998</v>
      </c>
      <c r="I83" s="57">
        <f>C83*F83</f>
        <v>2444.1479999999997</v>
      </c>
      <c r="J83" s="88">
        <f>SUM(H83+I83)</f>
        <v>3908.7719999999995</v>
      </c>
    </row>
    <row r="84" spans="1:10">
      <c r="A84" s="87" t="s">
        <v>14</v>
      </c>
      <c r="B84" s="56" t="s">
        <v>172</v>
      </c>
      <c r="C84" s="57">
        <v>13.8</v>
      </c>
      <c r="D84" s="71" t="s">
        <v>8</v>
      </c>
      <c r="E84" s="57">
        <v>29.67</v>
      </c>
      <c r="F84" s="53">
        <v>428.63</v>
      </c>
      <c r="G84" s="57">
        <f>SUM(E84+F84)</f>
        <v>458.3</v>
      </c>
      <c r="H84" s="57">
        <f>C84*E84</f>
        <v>409.44600000000003</v>
      </c>
      <c r="I84" s="57">
        <f>C84*F84</f>
        <v>5915.0940000000001</v>
      </c>
      <c r="J84" s="88">
        <f>SUM(H84+I84)</f>
        <v>6324.54</v>
      </c>
    </row>
    <row r="85" spans="1:10">
      <c r="A85" s="81"/>
      <c r="B85" s="68" t="s">
        <v>23</v>
      </c>
      <c r="C85" s="44"/>
      <c r="D85" s="45"/>
      <c r="E85" s="44"/>
      <c r="F85" s="55">
        <f>K127*1.35</f>
        <v>0</v>
      </c>
      <c r="G85" s="44"/>
      <c r="H85" s="44">
        <f>SUM(H82:H84)</f>
        <v>2352.8719999999998</v>
      </c>
      <c r="I85" s="44">
        <f>SUM(I82:I84)</f>
        <v>11823.428</v>
      </c>
      <c r="J85" s="82">
        <f>SUM(J82:J84)</f>
        <v>14176.3</v>
      </c>
    </row>
    <row r="86" spans="1:10">
      <c r="A86" s="83">
        <v>8</v>
      </c>
      <c r="B86" s="39" t="s">
        <v>24</v>
      </c>
      <c r="C86" s="40"/>
      <c r="D86" s="93"/>
      <c r="E86" s="40"/>
      <c r="F86" s="53">
        <f>K128*1.35</f>
        <v>0</v>
      </c>
      <c r="G86" s="40"/>
      <c r="H86" s="40"/>
      <c r="I86" s="40"/>
      <c r="J86" s="84"/>
    </row>
    <row r="87" spans="1:10">
      <c r="A87" s="79" t="s">
        <v>52</v>
      </c>
      <c r="B87" s="49" t="s">
        <v>136</v>
      </c>
      <c r="C87" s="50">
        <v>111.83</v>
      </c>
      <c r="D87" s="51" t="s">
        <v>8</v>
      </c>
      <c r="E87" s="42">
        <v>7.7</v>
      </c>
      <c r="F87" s="53">
        <v>1.93</v>
      </c>
      <c r="G87" s="42">
        <f>SUM(E87+F87)</f>
        <v>9.6300000000000008</v>
      </c>
      <c r="H87" s="42">
        <f>C87*E87</f>
        <v>861.09100000000001</v>
      </c>
      <c r="I87" s="42">
        <f>C87*F87</f>
        <v>215.83189999999999</v>
      </c>
      <c r="J87" s="80">
        <f>SUM(H87+I87)</f>
        <v>1076.9229</v>
      </c>
    </row>
    <row r="88" spans="1:10">
      <c r="A88" s="85" t="s">
        <v>137</v>
      </c>
      <c r="B88" s="41" t="s">
        <v>138</v>
      </c>
      <c r="C88" s="42">
        <v>111.83</v>
      </c>
      <c r="D88" s="43" t="s">
        <v>8</v>
      </c>
      <c r="E88" s="42">
        <v>13.65</v>
      </c>
      <c r="F88" s="42">
        <v>6.86</v>
      </c>
      <c r="G88" s="42">
        <f t="shared" ref="G88:G89" si="16">SUM(E88+F88)</f>
        <v>20.51</v>
      </c>
      <c r="H88" s="42">
        <f t="shared" ref="H88:H89" si="17">C88*E88</f>
        <v>1526.4794999999999</v>
      </c>
      <c r="I88" s="42">
        <f t="shared" ref="I88:I89" si="18">C88*F88</f>
        <v>767.15380000000005</v>
      </c>
      <c r="J88" s="80">
        <f t="shared" ref="J88:J89" si="19">SUM(H88+I88)</f>
        <v>2293.6333</v>
      </c>
    </row>
    <row r="89" spans="1:10">
      <c r="A89" s="85" t="s">
        <v>139</v>
      </c>
      <c r="B89" s="41" t="s">
        <v>140</v>
      </c>
      <c r="C89" s="42">
        <v>17.64</v>
      </c>
      <c r="D89" s="43" t="s">
        <v>8</v>
      </c>
      <c r="E89" s="42">
        <v>23.8</v>
      </c>
      <c r="F89" s="42">
        <v>9.7799999999999994</v>
      </c>
      <c r="G89" s="42">
        <f t="shared" si="16"/>
        <v>33.58</v>
      </c>
      <c r="H89" s="42">
        <f t="shared" si="17"/>
        <v>419.83200000000005</v>
      </c>
      <c r="I89" s="42">
        <f t="shared" si="18"/>
        <v>172.51919999999998</v>
      </c>
      <c r="J89" s="80">
        <f t="shared" si="19"/>
        <v>592.35120000000006</v>
      </c>
    </row>
    <row r="90" spans="1:10">
      <c r="A90" s="81"/>
      <c r="B90" s="68" t="s">
        <v>25</v>
      </c>
      <c r="C90" s="44"/>
      <c r="D90" s="45"/>
      <c r="E90" s="44"/>
      <c r="F90" s="55">
        <f>K130*1.35</f>
        <v>0</v>
      </c>
      <c r="G90" s="44"/>
      <c r="H90" s="44">
        <f>SUM(H87:H89)</f>
        <v>2807.4024999999997</v>
      </c>
      <c r="I90" s="44">
        <f>SUM(I87:I89)</f>
        <v>1155.5049000000001</v>
      </c>
      <c r="J90" s="82">
        <f>SUM(J87:J89)</f>
        <v>3962.9074000000001</v>
      </c>
    </row>
    <row r="91" spans="1:10">
      <c r="A91" s="83">
        <v>9</v>
      </c>
      <c r="B91" s="39" t="s">
        <v>26</v>
      </c>
      <c r="C91" s="40"/>
      <c r="D91" s="93"/>
      <c r="E91" s="40"/>
      <c r="F91" s="53">
        <f t="shared" ref="F91" si="20">K134*1.35</f>
        <v>0</v>
      </c>
      <c r="G91" s="40"/>
      <c r="H91" s="40"/>
      <c r="I91" s="40"/>
      <c r="J91" s="84"/>
    </row>
    <row r="92" spans="1:10">
      <c r="A92" s="79" t="s">
        <v>162</v>
      </c>
      <c r="B92" s="41" t="s">
        <v>61</v>
      </c>
      <c r="C92" s="53">
        <v>2</v>
      </c>
      <c r="D92" s="58" t="s">
        <v>9</v>
      </c>
      <c r="E92" s="53">
        <v>120</v>
      </c>
      <c r="F92" s="53">
        <f>K135*1.35</f>
        <v>0</v>
      </c>
      <c r="G92" s="53">
        <f>SUM(E92+F92)</f>
        <v>120</v>
      </c>
      <c r="H92" s="53">
        <f>C92*E92</f>
        <v>240</v>
      </c>
      <c r="I92" s="53">
        <f>C92*F92</f>
        <v>0</v>
      </c>
      <c r="J92" s="89">
        <f>SUM(H92+I92)</f>
        <v>240</v>
      </c>
    </row>
    <row r="93" spans="1:10">
      <c r="A93" s="81"/>
      <c r="B93" s="68" t="s">
        <v>27</v>
      </c>
      <c r="C93" s="44"/>
      <c r="D93" s="45"/>
      <c r="E93" s="44"/>
      <c r="F93" s="44"/>
      <c r="G93" s="44"/>
      <c r="H93" s="44">
        <f>SUM(H92)</f>
        <v>240</v>
      </c>
      <c r="I93" s="44">
        <f>I92</f>
        <v>0</v>
      </c>
      <c r="J93" s="82">
        <f>SUM(H93+I93)</f>
        <v>240</v>
      </c>
    </row>
    <row r="94" spans="1:10">
      <c r="A94" s="86"/>
      <c r="B94" s="59"/>
      <c r="C94" s="53"/>
      <c r="D94" s="58"/>
      <c r="E94" s="53"/>
      <c r="F94" s="53"/>
      <c r="G94" s="53"/>
      <c r="H94" s="53"/>
      <c r="I94" s="53"/>
      <c r="J94" s="89"/>
    </row>
    <row r="95" spans="1:10" ht="13.5" thickBot="1">
      <c r="A95" s="90"/>
      <c r="B95" s="69" t="s">
        <v>28</v>
      </c>
      <c r="C95" s="60"/>
      <c r="D95" s="61"/>
      <c r="E95" s="60"/>
      <c r="F95" s="60"/>
      <c r="G95" s="60"/>
      <c r="H95" s="60">
        <f>H13+H18+H22+H37+H51+H80+H85+H90+H93</f>
        <v>37217.013500000001</v>
      </c>
      <c r="I95" s="60">
        <f>I13+I18+I22+I37+I51+I80+I85+I90+I93</f>
        <v>79431.3842</v>
      </c>
      <c r="J95" s="91">
        <f>J13+J18+J22+J37+J51+J80+J85+J90+J93</f>
        <v>116648.39770000002</v>
      </c>
    </row>
    <row r="97" spans="2:2">
      <c r="B97" s="20" t="s">
        <v>159</v>
      </c>
    </row>
    <row r="98" spans="2:2">
      <c r="B98" s="20" t="s">
        <v>160</v>
      </c>
    </row>
  </sheetData>
  <mergeCells count="6">
    <mergeCell ref="A8:A9"/>
    <mergeCell ref="B8:B9"/>
    <mergeCell ref="C8:C9"/>
    <mergeCell ref="D8:D9"/>
    <mergeCell ref="E8:G8"/>
    <mergeCell ref="H8:J8"/>
  </mergeCells>
  <phoneticPr fontId="2" type="noConversion"/>
  <pageMargins left="0.2" right="0.15748031496062992" top="0.17" bottom="0.17" header="0.17" footer="0.18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topLeftCell="A52" workbookViewId="0">
      <selection activeCell="P52" sqref="P52"/>
    </sheetView>
  </sheetViews>
  <sheetFormatPr defaultRowHeight="12.75"/>
  <cols>
    <col min="1" max="1" width="8.42578125" style="67" customWidth="1"/>
    <col min="2" max="2" width="55.28515625" style="20" customWidth="1"/>
    <col min="3" max="3" width="11.7109375" style="2" hidden="1" customWidth="1"/>
    <col min="4" max="4" width="11.85546875" style="1" hidden="1" customWidth="1"/>
    <col min="5" max="5" width="12" style="2" hidden="1" customWidth="1"/>
    <col min="6" max="6" width="12.5703125" style="2" hidden="1" customWidth="1"/>
    <col min="7" max="7" width="13" style="2" hidden="1" customWidth="1"/>
    <col min="8" max="8" width="12.7109375" style="2" hidden="1" customWidth="1"/>
    <col min="9" max="9" width="12.5703125" style="2" hidden="1" customWidth="1"/>
    <col min="10" max="10" width="12.5703125" style="2" customWidth="1"/>
    <col min="11" max="11" width="12.5703125" hidden="1" customWidth="1"/>
    <col min="12" max="12" width="10.7109375" customWidth="1"/>
    <col min="13" max="13" width="10.42578125" customWidth="1"/>
  </cols>
  <sheetData>
    <row r="1" spans="1:13" ht="16.5">
      <c r="A1" s="5"/>
      <c r="B1" s="72" t="s">
        <v>53</v>
      </c>
      <c r="C1" s="6"/>
      <c r="D1" s="7"/>
      <c r="E1" s="8"/>
      <c r="F1" s="8"/>
      <c r="G1" s="9"/>
      <c r="H1" s="9"/>
      <c r="I1" s="9"/>
      <c r="J1" s="9"/>
      <c r="K1" s="5"/>
      <c r="L1" s="5"/>
      <c r="M1" s="5"/>
    </row>
    <row r="2" spans="1:13" ht="15">
      <c r="A2" s="5"/>
      <c r="B2" s="73" t="s">
        <v>54</v>
      </c>
      <c r="C2" s="6"/>
      <c r="D2" s="7"/>
      <c r="E2" s="8"/>
      <c r="F2" s="8"/>
      <c r="G2" s="9"/>
      <c r="H2" s="9"/>
      <c r="I2" s="9"/>
      <c r="J2" s="9"/>
      <c r="K2" s="5"/>
      <c r="L2" s="5"/>
      <c r="M2" s="5"/>
    </row>
    <row r="3" spans="1:13" ht="15.75" thickBot="1">
      <c r="A3" s="62"/>
      <c r="B3" s="19"/>
      <c r="C3" s="11"/>
      <c r="D3" s="12"/>
      <c r="E3" s="13"/>
      <c r="F3" s="13"/>
      <c r="G3" s="14"/>
      <c r="H3" s="14"/>
      <c r="I3" s="14"/>
      <c r="J3" s="14"/>
      <c r="K3" s="5"/>
      <c r="L3" s="5"/>
      <c r="M3" s="5"/>
    </row>
    <row r="4" spans="1:13">
      <c r="A4" s="5"/>
      <c r="B4" s="63" t="s">
        <v>163</v>
      </c>
      <c r="C4" s="24"/>
      <c r="D4" s="24"/>
      <c r="E4" s="24"/>
      <c r="F4" s="24"/>
      <c r="G4" s="24"/>
      <c r="H4" s="24"/>
      <c r="I4" s="24"/>
      <c r="J4" s="25"/>
      <c r="K4" s="5"/>
      <c r="L4" s="109"/>
      <c r="M4" s="95"/>
    </row>
    <row r="5" spans="1:13" ht="25.5">
      <c r="A5" s="64" t="s">
        <v>30</v>
      </c>
      <c r="B5" s="26" t="s">
        <v>56</v>
      </c>
      <c r="C5" s="27"/>
      <c r="D5" s="28"/>
      <c r="E5" s="29"/>
      <c r="F5" s="30"/>
      <c r="G5" s="28"/>
      <c r="H5" s="28"/>
      <c r="I5" s="31"/>
      <c r="J5" s="32"/>
      <c r="K5" s="5"/>
      <c r="L5" s="10"/>
      <c r="M5" s="110"/>
    </row>
    <row r="6" spans="1:13">
      <c r="A6" s="65" t="s">
        <v>164</v>
      </c>
      <c r="B6" s="111" t="s">
        <v>165</v>
      </c>
      <c r="C6" s="33"/>
      <c r="D6" s="33" t="s">
        <v>141</v>
      </c>
      <c r="E6" s="34"/>
      <c r="F6" s="33"/>
      <c r="G6" s="33"/>
      <c r="H6" s="35"/>
      <c r="I6" s="36"/>
      <c r="J6" s="37"/>
      <c r="K6" s="5"/>
      <c r="L6" s="10"/>
      <c r="M6" s="110"/>
    </row>
    <row r="7" spans="1:13">
      <c r="A7" s="5"/>
      <c r="B7" s="112" t="s">
        <v>57</v>
      </c>
      <c r="C7" s="33"/>
      <c r="D7" s="38"/>
      <c r="E7" s="34"/>
      <c r="F7" s="33"/>
      <c r="G7" s="33"/>
      <c r="H7" s="36"/>
      <c r="I7" s="36"/>
      <c r="J7" s="37"/>
      <c r="K7" s="5"/>
      <c r="L7" s="113"/>
      <c r="M7" s="114"/>
    </row>
    <row r="8" spans="1:13" ht="13.5" thickBot="1">
      <c r="A8" s="115" t="s">
        <v>0</v>
      </c>
      <c r="B8" s="92" t="s">
        <v>32</v>
      </c>
      <c r="C8" s="93" t="s">
        <v>1</v>
      </c>
      <c r="D8" s="93" t="s">
        <v>2</v>
      </c>
      <c r="E8" s="108" t="s">
        <v>6</v>
      </c>
      <c r="F8" s="108"/>
      <c r="G8" s="108"/>
      <c r="H8" s="108" t="s">
        <v>31</v>
      </c>
      <c r="I8" s="108"/>
      <c r="J8" s="108"/>
      <c r="L8" s="104" t="s">
        <v>166</v>
      </c>
      <c r="M8" s="116" t="s">
        <v>167</v>
      </c>
    </row>
    <row r="9" spans="1:13">
      <c r="A9" s="74">
        <v>1</v>
      </c>
      <c r="B9" s="75" t="s">
        <v>58</v>
      </c>
      <c r="C9" s="76"/>
      <c r="D9" s="77"/>
      <c r="E9" s="76"/>
      <c r="F9" s="76"/>
      <c r="G9" s="76"/>
      <c r="H9" s="76"/>
      <c r="I9" s="76"/>
      <c r="L9" s="97"/>
      <c r="M9" s="98"/>
    </row>
    <row r="10" spans="1:13">
      <c r="A10" s="79" t="s">
        <v>7</v>
      </c>
      <c r="B10" s="41" t="s">
        <v>33</v>
      </c>
      <c r="C10" s="42">
        <v>57.5</v>
      </c>
      <c r="D10" s="43" t="s">
        <v>8</v>
      </c>
      <c r="E10" s="42">
        <v>0</v>
      </c>
      <c r="F10" s="42">
        <v>240.9</v>
      </c>
      <c r="G10" s="42">
        <f t="shared" ref="G10:G17" si="0">SUM(E10+F10)</f>
        <v>240.9</v>
      </c>
      <c r="H10" s="42">
        <f t="shared" ref="H10:H17" si="1">C10*E10</f>
        <v>0</v>
      </c>
      <c r="I10" s="42">
        <f t="shared" ref="I10:I17" si="2">C10*F10</f>
        <v>13851.75</v>
      </c>
      <c r="J10" s="42">
        <f>SUM(H10+I10)</f>
        <v>13851.75</v>
      </c>
      <c r="L10" s="97"/>
      <c r="M10" s="89">
        <f>J10</f>
        <v>13851.75</v>
      </c>
    </row>
    <row r="11" spans="1:13">
      <c r="A11" s="79" t="s">
        <v>168</v>
      </c>
      <c r="B11" s="41" t="s">
        <v>169</v>
      </c>
      <c r="C11" s="42">
        <v>14.95</v>
      </c>
      <c r="D11" s="43" t="s">
        <v>8</v>
      </c>
      <c r="E11" s="42">
        <v>23.73</v>
      </c>
      <c r="F11" s="42">
        <v>20.9</v>
      </c>
      <c r="G11" s="42">
        <f t="shared" si="0"/>
        <v>44.629999999999995</v>
      </c>
      <c r="H11" s="42">
        <f t="shared" si="1"/>
        <v>354.76349999999996</v>
      </c>
      <c r="I11" s="42">
        <f t="shared" si="2"/>
        <v>312.45499999999998</v>
      </c>
      <c r="J11" s="42">
        <f>SUM(H11+I11)</f>
        <v>667.21849999999995</v>
      </c>
      <c r="L11" s="53">
        <f>J11</f>
        <v>667.21849999999995</v>
      </c>
      <c r="M11" s="98"/>
    </row>
    <row r="12" spans="1:13">
      <c r="A12" s="83">
        <v>2</v>
      </c>
      <c r="B12" s="39" t="s">
        <v>16</v>
      </c>
      <c r="C12" s="40"/>
      <c r="D12" s="93"/>
      <c r="E12" s="40"/>
      <c r="F12" s="40"/>
      <c r="G12" s="40"/>
      <c r="H12" s="40"/>
      <c r="I12" s="40"/>
      <c r="J12" s="40"/>
      <c r="L12" s="53">
        <f t="shared" ref="L12:L14" si="3">J12</f>
        <v>0</v>
      </c>
      <c r="M12" s="98"/>
    </row>
    <row r="13" spans="1:13">
      <c r="A13" s="79" t="s">
        <v>75</v>
      </c>
      <c r="B13" s="41" t="s">
        <v>17</v>
      </c>
      <c r="C13" s="42">
        <v>374.55</v>
      </c>
      <c r="D13" s="43" t="s">
        <v>8</v>
      </c>
      <c r="E13" s="42">
        <v>3.68</v>
      </c>
      <c r="F13" s="42">
        <v>2.86</v>
      </c>
      <c r="G13" s="42">
        <f t="shared" si="0"/>
        <v>6.54</v>
      </c>
      <c r="H13" s="42">
        <f t="shared" si="1"/>
        <v>1378.3440000000001</v>
      </c>
      <c r="I13" s="42">
        <f t="shared" si="2"/>
        <v>1071.213</v>
      </c>
      <c r="J13" s="42">
        <f>SUM(H13+I13)</f>
        <v>2449.5569999999998</v>
      </c>
      <c r="L13" s="53">
        <f t="shared" si="3"/>
        <v>2449.5569999999998</v>
      </c>
      <c r="M13" s="98"/>
    </row>
    <row r="14" spans="1:13">
      <c r="A14" s="79" t="s">
        <v>161</v>
      </c>
      <c r="B14" s="46" t="s">
        <v>34</v>
      </c>
      <c r="C14" s="47">
        <v>374.55</v>
      </c>
      <c r="D14" s="48" t="s">
        <v>8</v>
      </c>
      <c r="E14" s="47">
        <v>14.2</v>
      </c>
      <c r="F14" s="47">
        <v>1.25</v>
      </c>
      <c r="G14" s="42">
        <f t="shared" si="0"/>
        <v>15.45</v>
      </c>
      <c r="H14" s="42">
        <f t="shared" si="1"/>
        <v>5318.61</v>
      </c>
      <c r="I14" s="42">
        <f t="shared" si="2"/>
        <v>468.1875</v>
      </c>
      <c r="J14" s="42">
        <f>SUM(H14+I14)</f>
        <v>5786.7974999999997</v>
      </c>
      <c r="K14" s="3"/>
      <c r="L14" s="53">
        <f t="shared" si="3"/>
        <v>5786.7974999999997</v>
      </c>
      <c r="M14" s="96"/>
    </row>
    <row r="15" spans="1:13">
      <c r="A15" s="79" t="s">
        <v>76</v>
      </c>
      <c r="B15" s="46" t="s">
        <v>59</v>
      </c>
      <c r="C15" s="47">
        <v>214.9</v>
      </c>
      <c r="D15" s="48" t="s">
        <v>8</v>
      </c>
      <c r="E15" s="47">
        <v>20.25</v>
      </c>
      <c r="F15" s="47">
        <v>22.75</v>
      </c>
      <c r="G15" s="42">
        <f t="shared" si="0"/>
        <v>43</v>
      </c>
      <c r="H15" s="42">
        <f t="shared" si="1"/>
        <v>4351.7250000000004</v>
      </c>
      <c r="I15" s="42">
        <f t="shared" si="2"/>
        <v>4888.9750000000004</v>
      </c>
      <c r="J15" s="42">
        <f>SUM(H15+I15)</f>
        <v>9240.7000000000007</v>
      </c>
      <c r="L15" s="53">
        <f>J15*0.5</f>
        <v>4620.3500000000004</v>
      </c>
      <c r="M15" s="89">
        <f>J15*0.5</f>
        <v>4620.3500000000004</v>
      </c>
    </row>
    <row r="16" spans="1:13">
      <c r="A16" s="83">
        <v>3</v>
      </c>
      <c r="B16" s="39" t="s">
        <v>18</v>
      </c>
      <c r="C16" s="40"/>
      <c r="D16" s="93"/>
      <c r="E16" s="40"/>
      <c r="F16" s="40"/>
      <c r="G16" s="40"/>
      <c r="H16" s="40"/>
      <c r="I16" s="40"/>
      <c r="J16" s="40"/>
      <c r="L16" s="97"/>
      <c r="M16" s="98"/>
    </row>
    <row r="17" spans="1:13">
      <c r="A17" s="79" t="s">
        <v>39</v>
      </c>
      <c r="B17" s="41" t="s">
        <v>35</v>
      </c>
      <c r="C17" s="42">
        <v>107.63</v>
      </c>
      <c r="D17" s="43" t="s">
        <v>8</v>
      </c>
      <c r="E17" s="42">
        <v>8.51</v>
      </c>
      <c r="F17" s="42">
        <v>9.41</v>
      </c>
      <c r="G17" s="42">
        <f t="shared" si="0"/>
        <v>17.920000000000002</v>
      </c>
      <c r="H17" s="42">
        <f t="shared" si="1"/>
        <v>915.93129999999996</v>
      </c>
      <c r="I17" s="42">
        <f t="shared" si="2"/>
        <v>1012.7982999999999</v>
      </c>
      <c r="J17" s="42">
        <f>SUM(H17+I17)</f>
        <v>1928.7295999999999</v>
      </c>
      <c r="L17" s="97"/>
      <c r="M17" s="89">
        <f>J17</f>
        <v>1928.7295999999999</v>
      </c>
    </row>
    <row r="18" spans="1:13">
      <c r="A18" s="79" t="s">
        <v>40</v>
      </c>
      <c r="B18" s="41" t="s">
        <v>36</v>
      </c>
      <c r="C18" s="42">
        <v>107.63</v>
      </c>
      <c r="D18" s="43" t="s">
        <v>8</v>
      </c>
      <c r="E18" s="42">
        <v>35.04</v>
      </c>
      <c r="F18" s="42">
        <v>40.75</v>
      </c>
      <c r="G18" s="42">
        <f>SUM(E18+F18)</f>
        <v>75.789999999999992</v>
      </c>
      <c r="H18" s="42">
        <f>C18*E18</f>
        <v>3771.3552</v>
      </c>
      <c r="I18" s="42">
        <f>C18*F18</f>
        <v>4385.9224999999997</v>
      </c>
      <c r="J18" s="42">
        <f>SUM(H18+I18)</f>
        <v>8157.2776999999996</v>
      </c>
      <c r="L18" s="97"/>
      <c r="M18" s="89">
        <f>J18</f>
        <v>8157.2776999999996</v>
      </c>
    </row>
    <row r="19" spans="1:13">
      <c r="A19" s="83">
        <v>4</v>
      </c>
      <c r="B19" s="39" t="s">
        <v>60</v>
      </c>
      <c r="C19" s="40"/>
      <c r="D19" s="93"/>
      <c r="E19" s="40"/>
      <c r="F19" s="40"/>
      <c r="G19" s="40"/>
      <c r="H19" s="40"/>
      <c r="I19" s="40"/>
      <c r="J19" s="40"/>
      <c r="L19" s="97"/>
      <c r="M19" s="98"/>
    </row>
    <row r="20" spans="1:13">
      <c r="A20" s="79" t="s">
        <v>41</v>
      </c>
      <c r="B20" s="49" t="s">
        <v>62</v>
      </c>
      <c r="C20" s="50">
        <v>2</v>
      </c>
      <c r="D20" s="51" t="s">
        <v>38</v>
      </c>
      <c r="E20" s="42">
        <v>10.75</v>
      </c>
      <c r="F20" s="52">
        <v>7.04</v>
      </c>
      <c r="G20" s="42">
        <f t="shared" ref="G20:G45" si="4">SUM(E20+F20)</f>
        <v>17.79</v>
      </c>
      <c r="H20" s="42">
        <f t="shared" ref="H20:H45" si="5">C20*E20</f>
        <v>21.5</v>
      </c>
      <c r="I20" s="42">
        <f t="shared" ref="I20:I32" si="6">C20*F20</f>
        <v>14.08</v>
      </c>
      <c r="J20" s="42">
        <f t="shared" ref="J20:J32" si="7">SUM(H20+I20)</f>
        <v>35.58</v>
      </c>
      <c r="L20" s="53">
        <f>J20</f>
        <v>35.58</v>
      </c>
      <c r="M20" s="98"/>
    </row>
    <row r="21" spans="1:13">
      <c r="A21" s="79" t="s">
        <v>42</v>
      </c>
      <c r="B21" s="49" t="s">
        <v>37</v>
      </c>
      <c r="C21" s="50">
        <v>10</v>
      </c>
      <c r="D21" s="51" t="s">
        <v>38</v>
      </c>
      <c r="E21" s="42">
        <v>7.16</v>
      </c>
      <c r="F21" s="52">
        <v>2.1</v>
      </c>
      <c r="G21" s="42">
        <f t="shared" si="4"/>
        <v>9.26</v>
      </c>
      <c r="H21" s="42">
        <f t="shared" si="5"/>
        <v>71.599999999999994</v>
      </c>
      <c r="I21" s="42">
        <f t="shared" si="6"/>
        <v>21</v>
      </c>
      <c r="J21" s="42">
        <f t="shared" si="7"/>
        <v>92.6</v>
      </c>
      <c r="L21" s="53">
        <f t="shared" ref="L21:L32" si="8">J21</f>
        <v>92.6</v>
      </c>
      <c r="M21" s="98"/>
    </row>
    <row r="22" spans="1:13">
      <c r="A22" s="79" t="s">
        <v>77</v>
      </c>
      <c r="B22" s="49" t="s">
        <v>87</v>
      </c>
      <c r="C22" s="50">
        <v>15</v>
      </c>
      <c r="D22" s="51" t="s">
        <v>38</v>
      </c>
      <c r="E22" s="42">
        <v>7.16</v>
      </c>
      <c r="F22" s="52">
        <v>8.6999999999999993</v>
      </c>
      <c r="G22" s="42">
        <f t="shared" si="4"/>
        <v>15.86</v>
      </c>
      <c r="H22" s="42">
        <f t="shared" si="5"/>
        <v>107.4</v>
      </c>
      <c r="I22" s="42">
        <f t="shared" si="6"/>
        <v>130.5</v>
      </c>
      <c r="J22" s="42">
        <f t="shared" si="7"/>
        <v>237.9</v>
      </c>
      <c r="L22" s="53">
        <f t="shared" si="8"/>
        <v>237.9</v>
      </c>
      <c r="M22" s="98"/>
    </row>
    <row r="23" spans="1:13">
      <c r="A23" s="79" t="s">
        <v>78</v>
      </c>
      <c r="B23" s="49" t="s">
        <v>63</v>
      </c>
      <c r="C23" s="50">
        <v>2</v>
      </c>
      <c r="D23" s="51" t="s">
        <v>38</v>
      </c>
      <c r="E23" s="42">
        <v>8.9499999999999993</v>
      </c>
      <c r="F23" s="52">
        <v>11.22</v>
      </c>
      <c r="G23" s="42">
        <f t="shared" si="4"/>
        <v>20.170000000000002</v>
      </c>
      <c r="H23" s="42">
        <f t="shared" si="5"/>
        <v>17.899999999999999</v>
      </c>
      <c r="I23" s="42">
        <f t="shared" si="6"/>
        <v>22.44</v>
      </c>
      <c r="J23" s="42">
        <f t="shared" si="7"/>
        <v>40.340000000000003</v>
      </c>
      <c r="L23" s="53">
        <f t="shared" si="8"/>
        <v>40.340000000000003</v>
      </c>
      <c r="M23" s="98"/>
    </row>
    <row r="24" spans="1:13">
      <c r="A24" s="79" t="s">
        <v>79</v>
      </c>
      <c r="B24" s="49" t="s">
        <v>55</v>
      </c>
      <c r="C24" s="50">
        <v>2</v>
      </c>
      <c r="D24" s="51" t="s">
        <v>38</v>
      </c>
      <c r="E24" s="42">
        <v>7.16</v>
      </c>
      <c r="F24" s="52">
        <v>2.59</v>
      </c>
      <c r="G24" s="42">
        <f t="shared" si="4"/>
        <v>9.75</v>
      </c>
      <c r="H24" s="42">
        <f t="shared" si="5"/>
        <v>14.32</v>
      </c>
      <c r="I24" s="42">
        <f t="shared" si="6"/>
        <v>5.18</v>
      </c>
      <c r="J24" s="42">
        <f t="shared" si="7"/>
        <v>19.5</v>
      </c>
      <c r="K24" s="99">
        <v>3.02</v>
      </c>
      <c r="L24" s="53">
        <f t="shared" si="8"/>
        <v>19.5</v>
      </c>
      <c r="M24" s="98"/>
    </row>
    <row r="25" spans="1:13">
      <c r="A25" s="79" t="s">
        <v>80</v>
      </c>
      <c r="B25" s="49" t="s">
        <v>88</v>
      </c>
      <c r="C25" s="50">
        <v>5</v>
      </c>
      <c r="D25" s="51" t="s">
        <v>38</v>
      </c>
      <c r="E25" s="42">
        <v>8.9499999999999993</v>
      </c>
      <c r="F25" s="52">
        <v>11.87</v>
      </c>
      <c r="G25" s="42">
        <f t="shared" si="4"/>
        <v>20.82</v>
      </c>
      <c r="H25" s="42">
        <f t="shared" si="5"/>
        <v>44.75</v>
      </c>
      <c r="I25" s="42">
        <f t="shared" si="6"/>
        <v>59.349999999999994</v>
      </c>
      <c r="J25" s="42">
        <f t="shared" si="7"/>
        <v>104.1</v>
      </c>
      <c r="K25" s="99"/>
      <c r="L25" s="53">
        <f t="shared" si="8"/>
        <v>104.1</v>
      </c>
      <c r="M25" s="98"/>
    </row>
    <row r="26" spans="1:13">
      <c r="A26" s="79" t="s">
        <v>81</v>
      </c>
      <c r="B26" s="49" t="s">
        <v>89</v>
      </c>
      <c r="C26" s="50">
        <v>2</v>
      </c>
      <c r="D26" s="51" t="s">
        <v>38</v>
      </c>
      <c r="E26" s="42">
        <v>8.9499999999999993</v>
      </c>
      <c r="F26" s="52">
        <v>12.04</v>
      </c>
      <c r="G26" s="42">
        <f t="shared" si="4"/>
        <v>20.99</v>
      </c>
      <c r="H26" s="42">
        <f t="shared" si="5"/>
        <v>17.899999999999999</v>
      </c>
      <c r="I26" s="42">
        <f t="shared" si="6"/>
        <v>24.08</v>
      </c>
      <c r="J26" s="42">
        <f t="shared" si="7"/>
        <v>41.98</v>
      </c>
      <c r="K26" s="99"/>
      <c r="L26" s="53">
        <f t="shared" si="8"/>
        <v>41.98</v>
      </c>
      <c r="M26" s="98"/>
    </row>
    <row r="27" spans="1:13">
      <c r="A27" s="79" t="s">
        <v>82</v>
      </c>
      <c r="B27" s="49" t="s">
        <v>64</v>
      </c>
      <c r="C27" s="50">
        <v>4</v>
      </c>
      <c r="D27" s="51" t="s">
        <v>38</v>
      </c>
      <c r="E27" s="42">
        <v>7.16</v>
      </c>
      <c r="F27" s="52">
        <v>5.5</v>
      </c>
      <c r="G27" s="42">
        <f t="shared" si="4"/>
        <v>12.66</v>
      </c>
      <c r="H27" s="42">
        <f t="shared" si="5"/>
        <v>28.64</v>
      </c>
      <c r="I27" s="42">
        <f t="shared" si="6"/>
        <v>22</v>
      </c>
      <c r="J27" s="42">
        <f t="shared" si="7"/>
        <v>50.64</v>
      </c>
      <c r="K27" s="99"/>
      <c r="L27" s="53">
        <f t="shared" si="8"/>
        <v>50.64</v>
      </c>
      <c r="M27" s="98"/>
    </row>
    <row r="28" spans="1:13">
      <c r="A28" s="79" t="s">
        <v>51</v>
      </c>
      <c r="B28" s="49" t="s">
        <v>65</v>
      </c>
      <c r="C28" s="50">
        <v>30</v>
      </c>
      <c r="D28" s="51" t="s">
        <v>10</v>
      </c>
      <c r="E28" s="42">
        <v>7.16</v>
      </c>
      <c r="F28" s="52">
        <v>15.27</v>
      </c>
      <c r="G28" s="42">
        <f t="shared" si="4"/>
        <v>22.43</v>
      </c>
      <c r="H28" s="42">
        <f t="shared" si="5"/>
        <v>214.8</v>
      </c>
      <c r="I28" s="42">
        <f t="shared" si="6"/>
        <v>458.09999999999997</v>
      </c>
      <c r="J28" s="42">
        <f t="shared" si="7"/>
        <v>672.9</v>
      </c>
      <c r="K28" s="99"/>
      <c r="L28" s="53">
        <f t="shared" si="8"/>
        <v>672.9</v>
      </c>
      <c r="M28" s="98"/>
    </row>
    <row r="29" spans="1:13">
      <c r="A29" s="79" t="s">
        <v>83</v>
      </c>
      <c r="B29" s="49" t="s">
        <v>66</v>
      </c>
      <c r="C29" s="50">
        <v>6</v>
      </c>
      <c r="D29" s="51" t="s">
        <v>10</v>
      </c>
      <c r="E29" s="42">
        <v>5.36</v>
      </c>
      <c r="F29" s="52">
        <v>4.96</v>
      </c>
      <c r="G29" s="42">
        <f t="shared" si="4"/>
        <v>10.32</v>
      </c>
      <c r="H29" s="42">
        <f t="shared" si="5"/>
        <v>32.160000000000004</v>
      </c>
      <c r="I29" s="42">
        <f t="shared" si="6"/>
        <v>29.759999999999998</v>
      </c>
      <c r="J29" s="42">
        <f t="shared" si="7"/>
        <v>61.92</v>
      </c>
      <c r="K29" s="99"/>
      <c r="L29" s="53">
        <f t="shared" si="8"/>
        <v>61.92</v>
      </c>
      <c r="M29" s="98"/>
    </row>
    <row r="30" spans="1:13">
      <c r="A30" s="79" t="s">
        <v>84</v>
      </c>
      <c r="B30" s="49" t="s">
        <v>67</v>
      </c>
      <c r="C30" s="50">
        <v>10</v>
      </c>
      <c r="D30" s="51" t="s">
        <v>38</v>
      </c>
      <c r="E30" s="42">
        <v>33.29</v>
      </c>
      <c r="F30" s="52">
        <v>86.52</v>
      </c>
      <c r="G30" s="42">
        <f t="shared" si="4"/>
        <v>119.81</v>
      </c>
      <c r="H30" s="42">
        <f t="shared" si="5"/>
        <v>332.9</v>
      </c>
      <c r="I30" s="42">
        <f t="shared" si="6"/>
        <v>865.19999999999993</v>
      </c>
      <c r="J30" s="42">
        <f t="shared" si="7"/>
        <v>1198.0999999999999</v>
      </c>
      <c r="K30" s="99">
        <v>1.06</v>
      </c>
      <c r="L30" s="53">
        <f t="shared" si="8"/>
        <v>1198.0999999999999</v>
      </c>
      <c r="M30" s="98"/>
    </row>
    <row r="31" spans="1:13">
      <c r="A31" s="79" t="s">
        <v>85</v>
      </c>
      <c r="B31" s="49" t="s">
        <v>68</v>
      </c>
      <c r="C31" s="50">
        <v>2</v>
      </c>
      <c r="D31" s="51" t="s">
        <v>38</v>
      </c>
      <c r="E31" s="42">
        <v>28.67</v>
      </c>
      <c r="F31" s="52">
        <v>130.87</v>
      </c>
      <c r="G31" s="42">
        <f t="shared" si="4"/>
        <v>159.54000000000002</v>
      </c>
      <c r="H31" s="42">
        <f t="shared" si="5"/>
        <v>57.34</v>
      </c>
      <c r="I31" s="42">
        <f t="shared" si="6"/>
        <v>261.74</v>
      </c>
      <c r="J31" s="42">
        <f t="shared" si="7"/>
        <v>319.08000000000004</v>
      </c>
      <c r="K31" s="99"/>
      <c r="L31" s="53">
        <f t="shared" si="8"/>
        <v>319.08000000000004</v>
      </c>
      <c r="M31" s="98"/>
    </row>
    <row r="32" spans="1:13">
      <c r="A32" s="79" t="s">
        <v>86</v>
      </c>
      <c r="B32" s="49" t="s">
        <v>90</v>
      </c>
      <c r="C32" s="50">
        <v>4</v>
      </c>
      <c r="D32" s="51" t="s">
        <v>38</v>
      </c>
      <c r="E32" s="42">
        <v>7.16</v>
      </c>
      <c r="F32" s="52">
        <v>2.95</v>
      </c>
      <c r="G32" s="42">
        <f t="shared" si="4"/>
        <v>10.11</v>
      </c>
      <c r="H32" s="42">
        <f t="shared" si="5"/>
        <v>28.64</v>
      </c>
      <c r="I32" s="42">
        <f t="shared" si="6"/>
        <v>11.8</v>
      </c>
      <c r="J32" s="42">
        <f t="shared" si="7"/>
        <v>40.44</v>
      </c>
      <c r="K32" s="99">
        <v>0.42</v>
      </c>
      <c r="L32" s="53">
        <f t="shared" si="8"/>
        <v>40.44</v>
      </c>
      <c r="M32" s="98"/>
    </row>
    <row r="33" spans="1:13">
      <c r="A33" s="83">
        <v>5</v>
      </c>
      <c r="B33" s="39" t="s">
        <v>69</v>
      </c>
      <c r="C33" s="50"/>
      <c r="D33" s="51"/>
      <c r="E33" s="42"/>
      <c r="F33" s="52"/>
      <c r="G33" s="42"/>
      <c r="H33" s="42"/>
      <c r="I33" s="42"/>
      <c r="J33" s="42"/>
      <c r="K33" s="99"/>
      <c r="L33" s="97"/>
      <c r="M33" s="98"/>
    </row>
    <row r="34" spans="1:13">
      <c r="A34" s="79" t="s">
        <v>43</v>
      </c>
      <c r="B34" s="49" t="s">
        <v>71</v>
      </c>
      <c r="C34" s="50">
        <v>7</v>
      </c>
      <c r="D34" s="51" t="s">
        <v>38</v>
      </c>
      <c r="E34" s="42">
        <v>19.29</v>
      </c>
      <c r="F34" s="52">
        <v>68.22</v>
      </c>
      <c r="G34" s="42">
        <f t="shared" si="4"/>
        <v>87.509999999999991</v>
      </c>
      <c r="H34" s="42">
        <f>C34*F34</f>
        <v>477.53999999999996</v>
      </c>
      <c r="I34" s="42">
        <f t="shared" ref="I34:I45" si="9">C34*F34</f>
        <v>477.53999999999996</v>
      </c>
      <c r="J34" s="42">
        <f t="shared" ref="J34:J45" si="10">SUM(H34+I34)</f>
        <v>955.07999999999993</v>
      </c>
      <c r="K34" s="99">
        <v>1.63</v>
      </c>
      <c r="L34" s="97"/>
      <c r="M34" s="89">
        <f>J34</f>
        <v>955.07999999999993</v>
      </c>
    </row>
    <row r="35" spans="1:13">
      <c r="A35" s="79" t="s">
        <v>44</v>
      </c>
      <c r="B35" s="49" t="s">
        <v>72</v>
      </c>
      <c r="C35" s="50">
        <v>7</v>
      </c>
      <c r="D35" s="51" t="s">
        <v>38</v>
      </c>
      <c r="E35" s="42">
        <v>23.72</v>
      </c>
      <c r="F35" s="52">
        <v>39.119999999999997</v>
      </c>
      <c r="G35" s="42">
        <f t="shared" si="4"/>
        <v>62.839999999999996</v>
      </c>
      <c r="H35" s="42">
        <f t="shared" si="5"/>
        <v>166.04</v>
      </c>
      <c r="I35" s="42">
        <f t="shared" si="9"/>
        <v>273.83999999999997</v>
      </c>
      <c r="J35" s="42">
        <f t="shared" si="10"/>
        <v>439.88</v>
      </c>
      <c r="K35" s="99">
        <v>5.19</v>
      </c>
      <c r="L35" s="97"/>
      <c r="M35" s="89">
        <f t="shared" ref="M35:M45" si="11">J35</f>
        <v>439.88</v>
      </c>
    </row>
    <row r="36" spans="1:13">
      <c r="A36" s="79" t="s">
        <v>45</v>
      </c>
      <c r="B36" s="49" t="s">
        <v>73</v>
      </c>
      <c r="C36" s="50">
        <v>12</v>
      </c>
      <c r="D36" s="51" t="s">
        <v>38</v>
      </c>
      <c r="E36" s="42">
        <v>23.72</v>
      </c>
      <c r="F36" s="52">
        <v>39.119999999999997</v>
      </c>
      <c r="G36" s="42">
        <f t="shared" si="4"/>
        <v>62.839999999999996</v>
      </c>
      <c r="H36" s="42">
        <f t="shared" si="5"/>
        <v>284.64</v>
      </c>
      <c r="I36" s="42">
        <f t="shared" si="9"/>
        <v>469.43999999999994</v>
      </c>
      <c r="J36" s="42">
        <f t="shared" si="10"/>
        <v>754.07999999999993</v>
      </c>
      <c r="K36" s="99">
        <v>1.69</v>
      </c>
      <c r="L36" s="97"/>
      <c r="M36" s="89">
        <f t="shared" si="11"/>
        <v>754.07999999999993</v>
      </c>
    </row>
    <row r="37" spans="1:13">
      <c r="A37" s="79" t="s">
        <v>46</v>
      </c>
      <c r="B37" s="49" t="s">
        <v>91</v>
      </c>
      <c r="C37" s="50">
        <v>11</v>
      </c>
      <c r="D37" s="51" t="s">
        <v>38</v>
      </c>
      <c r="E37" s="42">
        <v>23.29</v>
      </c>
      <c r="F37" s="52">
        <v>177.21</v>
      </c>
      <c r="G37" s="42">
        <f t="shared" si="4"/>
        <v>200.5</v>
      </c>
      <c r="H37" s="42">
        <f t="shared" si="5"/>
        <v>256.19</v>
      </c>
      <c r="I37" s="42">
        <f t="shared" si="9"/>
        <v>1949.3100000000002</v>
      </c>
      <c r="J37" s="42">
        <f t="shared" si="10"/>
        <v>2205.5</v>
      </c>
      <c r="K37" s="99">
        <v>0.76</v>
      </c>
      <c r="L37" s="97"/>
      <c r="M37" s="89">
        <f t="shared" si="11"/>
        <v>2205.5</v>
      </c>
    </row>
    <row r="38" spans="1:13" ht="33.75">
      <c r="A38" s="79" t="s">
        <v>47</v>
      </c>
      <c r="B38" s="103" t="s">
        <v>170</v>
      </c>
      <c r="C38" s="50">
        <v>3</v>
      </c>
      <c r="D38" s="51" t="s">
        <v>38</v>
      </c>
      <c r="E38" s="42">
        <v>107.58</v>
      </c>
      <c r="F38" s="52">
        <v>349.57</v>
      </c>
      <c r="G38" s="42">
        <f t="shared" si="4"/>
        <v>457.15</v>
      </c>
      <c r="H38" s="42">
        <f t="shared" si="5"/>
        <v>322.74</v>
      </c>
      <c r="I38" s="42">
        <f t="shared" si="9"/>
        <v>1048.71</v>
      </c>
      <c r="J38" s="42">
        <f t="shared" si="10"/>
        <v>1371.45</v>
      </c>
      <c r="K38" s="99">
        <v>6.29</v>
      </c>
      <c r="L38" s="97"/>
      <c r="M38" s="89">
        <f t="shared" si="11"/>
        <v>1371.45</v>
      </c>
    </row>
    <row r="39" spans="1:13">
      <c r="A39" s="79" t="s">
        <v>48</v>
      </c>
      <c r="B39" s="49" t="s">
        <v>142</v>
      </c>
      <c r="C39" s="50">
        <v>8</v>
      </c>
      <c r="D39" s="51" t="s">
        <v>38</v>
      </c>
      <c r="E39" s="42">
        <v>30</v>
      </c>
      <c r="F39" s="52">
        <v>251.12</v>
      </c>
      <c r="G39" s="42">
        <f t="shared" si="4"/>
        <v>281.12</v>
      </c>
      <c r="H39" s="42">
        <f t="shared" si="5"/>
        <v>240</v>
      </c>
      <c r="I39" s="42">
        <f t="shared" si="9"/>
        <v>2008.96</v>
      </c>
      <c r="J39" s="42">
        <f t="shared" si="10"/>
        <v>2248.96</v>
      </c>
      <c r="K39" s="99">
        <v>1.48</v>
      </c>
      <c r="L39" s="97"/>
      <c r="M39" s="89">
        <f t="shared" si="11"/>
        <v>2248.96</v>
      </c>
    </row>
    <row r="40" spans="1:13" ht="22.5">
      <c r="A40" s="79" t="s">
        <v>49</v>
      </c>
      <c r="B40" s="103" t="s">
        <v>143</v>
      </c>
      <c r="C40" s="50">
        <v>8</v>
      </c>
      <c r="D40" s="51" t="s">
        <v>38</v>
      </c>
      <c r="E40" s="42">
        <v>143.43</v>
      </c>
      <c r="F40" s="52">
        <v>224.42</v>
      </c>
      <c r="G40" s="42">
        <f t="shared" si="4"/>
        <v>367.85</v>
      </c>
      <c r="H40" s="42">
        <f t="shared" si="5"/>
        <v>1147.44</v>
      </c>
      <c r="I40" s="42">
        <f t="shared" si="9"/>
        <v>1795.36</v>
      </c>
      <c r="J40" s="42">
        <f t="shared" si="10"/>
        <v>2942.8</v>
      </c>
      <c r="K40" s="99">
        <v>2.84</v>
      </c>
      <c r="L40" s="97"/>
      <c r="M40" s="89">
        <f t="shared" si="11"/>
        <v>2942.8</v>
      </c>
    </row>
    <row r="41" spans="1:13">
      <c r="A41" s="79" t="s">
        <v>50</v>
      </c>
      <c r="B41" s="49" t="s">
        <v>92</v>
      </c>
      <c r="C41" s="50">
        <v>2</v>
      </c>
      <c r="D41" s="51" t="s">
        <v>38</v>
      </c>
      <c r="E41" s="42">
        <v>8.8800000000000008</v>
      </c>
      <c r="F41" s="52">
        <v>323.52</v>
      </c>
      <c r="G41" s="42">
        <f t="shared" si="4"/>
        <v>332.4</v>
      </c>
      <c r="H41" s="42">
        <f t="shared" si="5"/>
        <v>17.760000000000002</v>
      </c>
      <c r="I41" s="42">
        <f t="shared" si="9"/>
        <v>647.04</v>
      </c>
      <c r="J41" s="42">
        <f t="shared" si="10"/>
        <v>664.8</v>
      </c>
      <c r="K41" s="99"/>
      <c r="L41" s="97"/>
      <c r="M41" s="89">
        <f t="shared" si="11"/>
        <v>664.8</v>
      </c>
    </row>
    <row r="42" spans="1:13">
      <c r="A42" s="79" t="s">
        <v>51</v>
      </c>
      <c r="B42" s="49" t="s">
        <v>148</v>
      </c>
      <c r="C42" s="50">
        <v>2</v>
      </c>
      <c r="D42" s="51" t="s">
        <v>38</v>
      </c>
      <c r="E42" s="42">
        <v>121</v>
      </c>
      <c r="F42" s="52">
        <v>489</v>
      </c>
      <c r="G42" s="42">
        <f t="shared" si="4"/>
        <v>610</v>
      </c>
      <c r="H42" s="42">
        <f t="shared" si="5"/>
        <v>242</v>
      </c>
      <c r="I42" s="42">
        <f t="shared" si="9"/>
        <v>978</v>
      </c>
      <c r="J42" s="42">
        <f t="shared" si="10"/>
        <v>1220</v>
      </c>
      <c r="K42" s="99"/>
      <c r="L42" s="97"/>
      <c r="M42" s="89">
        <f t="shared" si="11"/>
        <v>1220</v>
      </c>
    </row>
    <row r="43" spans="1:13">
      <c r="A43" s="79" t="s">
        <v>149</v>
      </c>
      <c r="B43" s="49" t="s">
        <v>150</v>
      </c>
      <c r="C43" s="50">
        <v>8</v>
      </c>
      <c r="D43" s="51" t="s">
        <v>38</v>
      </c>
      <c r="E43" s="42">
        <v>103.4</v>
      </c>
      <c r="F43" s="52">
        <v>496.28</v>
      </c>
      <c r="G43" s="42">
        <f t="shared" si="4"/>
        <v>599.67999999999995</v>
      </c>
      <c r="H43" s="42">
        <f t="shared" si="5"/>
        <v>827.2</v>
      </c>
      <c r="I43" s="42">
        <f t="shared" si="9"/>
        <v>3970.24</v>
      </c>
      <c r="J43" s="42">
        <f t="shared" si="10"/>
        <v>4797.4399999999996</v>
      </c>
      <c r="K43" s="99"/>
      <c r="L43" s="97"/>
      <c r="M43" s="89">
        <f t="shared" si="11"/>
        <v>4797.4399999999996</v>
      </c>
    </row>
    <row r="44" spans="1:13">
      <c r="A44" s="79" t="s">
        <v>151</v>
      </c>
      <c r="B44" s="49" t="s">
        <v>152</v>
      </c>
      <c r="C44" s="50">
        <v>2</v>
      </c>
      <c r="D44" s="51" t="s">
        <v>38</v>
      </c>
      <c r="E44" s="42">
        <v>103.4</v>
      </c>
      <c r="F44" s="52">
        <v>496.28</v>
      </c>
      <c r="G44" s="42">
        <f t="shared" si="4"/>
        <v>599.67999999999995</v>
      </c>
      <c r="H44" s="42">
        <f t="shared" si="5"/>
        <v>206.8</v>
      </c>
      <c r="I44" s="42">
        <f t="shared" si="9"/>
        <v>992.56</v>
      </c>
      <c r="J44" s="42">
        <f t="shared" si="10"/>
        <v>1199.3599999999999</v>
      </c>
      <c r="K44" s="99"/>
      <c r="L44" s="97"/>
      <c r="M44" s="89">
        <f t="shared" si="11"/>
        <v>1199.3599999999999</v>
      </c>
    </row>
    <row r="45" spans="1:13" ht="22.5">
      <c r="A45" s="79" t="s">
        <v>153</v>
      </c>
      <c r="B45" s="103" t="s">
        <v>158</v>
      </c>
      <c r="C45" s="50">
        <v>11</v>
      </c>
      <c r="D45" s="51" t="s">
        <v>38</v>
      </c>
      <c r="E45" s="42">
        <v>45.36</v>
      </c>
      <c r="F45" s="52">
        <v>105.84</v>
      </c>
      <c r="G45" s="42">
        <f t="shared" si="4"/>
        <v>151.19999999999999</v>
      </c>
      <c r="H45" s="42">
        <f t="shared" si="5"/>
        <v>498.96</v>
      </c>
      <c r="I45" s="42">
        <f t="shared" si="9"/>
        <v>1164.24</v>
      </c>
      <c r="J45" s="42">
        <f t="shared" si="10"/>
        <v>1663.2</v>
      </c>
      <c r="K45" s="99">
        <v>2.25</v>
      </c>
      <c r="L45" s="97"/>
      <c r="M45" s="89">
        <f t="shared" si="11"/>
        <v>1663.2</v>
      </c>
    </row>
    <row r="46" spans="1:13">
      <c r="A46" s="83">
        <v>6</v>
      </c>
      <c r="B46" s="39" t="s">
        <v>20</v>
      </c>
      <c r="C46" s="53"/>
      <c r="D46" s="93"/>
      <c r="E46" s="40"/>
      <c r="F46" s="40"/>
      <c r="G46" s="40"/>
      <c r="H46" s="40"/>
      <c r="I46" s="40"/>
      <c r="J46" s="40"/>
      <c r="K46" s="99">
        <v>3.42</v>
      </c>
      <c r="L46" s="97"/>
      <c r="M46" s="98"/>
    </row>
    <row r="47" spans="1:13">
      <c r="A47" s="85" t="s">
        <v>93</v>
      </c>
      <c r="B47" s="41" t="s">
        <v>144</v>
      </c>
      <c r="C47" s="53">
        <v>115</v>
      </c>
      <c r="D47" s="43" t="s">
        <v>10</v>
      </c>
      <c r="E47" s="42">
        <v>1.83</v>
      </c>
      <c r="F47" s="42">
        <v>2.63</v>
      </c>
      <c r="G47" s="42">
        <f>E47+F47</f>
        <v>4.46</v>
      </c>
      <c r="H47" s="42">
        <f>C47*E47</f>
        <v>210.45000000000002</v>
      </c>
      <c r="I47" s="42">
        <f>C47*F47</f>
        <v>302.45</v>
      </c>
      <c r="J47" s="42">
        <f t="shared" ref="J47:J64" si="12">H47+I47</f>
        <v>512.9</v>
      </c>
      <c r="K47" s="99"/>
      <c r="L47" s="53">
        <f>J47</f>
        <v>512.9</v>
      </c>
      <c r="M47" s="98"/>
    </row>
    <row r="48" spans="1:13">
      <c r="A48" s="79" t="s">
        <v>94</v>
      </c>
      <c r="B48" s="49" t="s">
        <v>145</v>
      </c>
      <c r="C48" s="54">
        <v>20</v>
      </c>
      <c r="D48" s="50" t="s">
        <v>10</v>
      </c>
      <c r="E48" s="42">
        <v>1.83</v>
      </c>
      <c r="F48" s="52">
        <v>5.17</v>
      </c>
      <c r="G48" s="42">
        <f t="shared" ref="G48:G73" si="13">E48+F48</f>
        <v>7</v>
      </c>
      <c r="H48" s="42">
        <f t="shared" ref="H48:H73" si="14">C48*E48</f>
        <v>36.6</v>
      </c>
      <c r="I48" s="42">
        <f t="shared" ref="I48:I73" si="15">C48*F48</f>
        <v>103.4</v>
      </c>
      <c r="J48" s="42">
        <f t="shared" si="12"/>
        <v>140</v>
      </c>
      <c r="K48" s="99">
        <v>0.75</v>
      </c>
      <c r="L48" s="53">
        <f t="shared" ref="L48:L63" si="16">J48</f>
        <v>140</v>
      </c>
      <c r="M48" s="98"/>
    </row>
    <row r="49" spans="1:13">
      <c r="A49" s="79" t="s">
        <v>95</v>
      </c>
      <c r="B49" s="49" t="s">
        <v>107</v>
      </c>
      <c r="C49" s="54">
        <v>2</v>
      </c>
      <c r="D49" s="50" t="s">
        <v>38</v>
      </c>
      <c r="E49" s="42">
        <v>7.39</v>
      </c>
      <c r="F49" s="52">
        <v>6.23</v>
      </c>
      <c r="G49" s="42">
        <f t="shared" si="13"/>
        <v>13.620000000000001</v>
      </c>
      <c r="H49" s="42">
        <f t="shared" si="14"/>
        <v>14.78</v>
      </c>
      <c r="I49" s="42">
        <f t="shared" si="15"/>
        <v>12.46</v>
      </c>
      <c r="J49" s="42">
        <f t="shared" si="12"/>
        <v>27.240000000000002</v>
      </c>
      <c r="K49" s="99"/>
      <c r="L49" s="53">
        <f t="shared" si="16"/>
        <v>27.240000000000002</v>
      </c>
      <c r="M49" s="98"/>
    </row>
    <row r="50" spans="1:13">
      <c r="A50" s="79" t="s">
        <v>96</v>
      </c>
      <c r="B50" s="49" t="s">
        <v>146</v>
      </c>
      <c r="C50" s="54">
        <v>5</v>
      </c>
      <c r="D50" s="50" t="s">
        <v>38</v>
      </c>
      <c r="E50" s="42">
        <v>18.5</v>
      </c>
      <c r="F50" s="52">
        <v>13.03</v>
      </c>
      <c r="G50" s="42">
        <f t="shared" si="13"/>
        <v>31.53</v>
      </c>
      <c r="H50" s="42">
        <f t="shared" si="14"/>
        <v>92.5</v>
      </c>
      <c r="I50" s="42">
        <f t="shared" si="15"/>
        <v>65.149999999999991</v>
      </c>
      <c r="J50" s="42">
        <f t="shared" si="12"/>
        <v>157.64999999999998</v>
      </c>
      <c r="K50" s="99"/>
      <c r="L50" s="53">
        <f t="shared" si="16"/>
        <v>157.64999999999998</v>
      </c>
      <c r="M50" s="98"/>
    </row>
    <row r="51" spans="1:13">
      <c r="A51" s="79" t="s">
        <v>97</v>
      </c>
      <c r="B51" s="49" t="s">
        <v>108</v>
      </c>
      <c r="C51" s="54">
        <v>40</v>
      </c>
      <c r="D51" s="50" t="s">
        <v>10</v>
      </c>
      <c r="E51" s="42">
        <v>3.68</v>
      </c>
      <c r="F51" s="52">
        <v>3.54</v>
      </c>
      <c r="G51" s="42">
        <f t="shared" si="13"/>
        <v>7.2200000000000006</v>
      </c>
      <c r="H51" s="42">
        <f t="shared" si="14"/>
        <v>147.20000000000002</v>
      </c>
      <c r="I51" s="42">
        <f t="shared" si="15"/>
        <v>141.6</v>
      </c>
      <c r="J51" s="42">
        <f t="shared" si="12"/>
        <v>288.8</v>
      </c>
      <c r="K51" s="99">
        <v>7.54</v>
      </c>
      <c r="L51" s="53">
        <f t="shared" si="16"/>
        <v>288.8</v>
      </c>
      <c r="M51" s="98"/>
    </row>
    <row r="52" spans="1:13">
      <c r="A52" s="79" t="s">
        <v>98</v>
      </c>
      <c r="B52" s="49" t="s">
        <v>109</v>
      </c>
      <c r="C52" s="54">
        <v>200</v>
      </c>
      <c r="D52" s="50" t="s">
        <v>10</v>
      </c>
      <c r="E52" s="42">
        <v>3.68</v>
      </c>
      <c r="F52" s="52">
        <v>2.17</v>
      </c>
      <c r="G52" s="42">
        <f t="shared" si="13"/>
        <v>5.85</v>
      </c>
      <c r="H52" s="42">
        <f t="shared" si="14"/>
        <v>736</v>
      </c>
      <c r="I52" s="42">
        <f t="shared" si="15"/>
        <v>434</v>
      </c>
      <c r="J52" s="42">
        <f t="shared" si="12"/>
        <v>1170</v>
      </c>
      <c r="K52" s="99">
        <v>4.1500000000000004</v>
      </c>
      <c r="L52" s="53">
        <f t="shared" si="16"/>
        <v>1170</v>
      </c>
      <c r="M52" s="98"/>
    </row>
    <row r="53" spans="1:13">
      <c r="A53" s="79" t="s">
        <v>99</v>
      </c>
      <c r="B53" s="49" t="s">
        <v>110</v>
      </c>
      <c r="C53" s="54">
        <v>170</v>
      </c>
      <c r="D53" s="50" t="s">
        <v>10</v>
      </c>
      <c r="E53" s="42">
        <v>1.83</v>
      </c>
      <c r="F53" s="52">
        <v>1.02</v>
      </c>
      <c r="G53" s="42">
        <f t="shared" si="13"/>
        <v>2.85</v>
      </c>
      <c r="H53" s="42">
        <f t="shared" si="14"/>
        <v>311.10000000000002</v>
      </c>
      <c r="I53" s="42">
        <f t="shared" si="15"/>
        <v>173.4</v>
      </c>
      <c r="J53" s="42">
        <f t="shared" si="12"/>
        <v>484.5</v>
      </c>
      <c r="K53" s="99">
        <v>2.0699999999999998</v>
      </c>
      <c r="L53" s="53">
        <f t="shared" si="16"/>
        <v>484.5</v>
      </c>
      <c r="M53" s="98"/>
    </row>
    <row r="54" spans="1:13">
      <c r="A54" s="79" t="s">
        <v>100</v>
      </c>
      <c r="B54" s="49" t="s">
        <v>111</v>
      </c>
      <c r="C54" s="54">
        <v>10</v>
      </c>
      <c r="D54" s="50" t="s">
        <v>38</v>
      </c>
      <c r="E54" s="42">
        <v>37</v>
      </c>
      <c r="F54" s="52">
        <v>261.26</v>
      </c>
      <c r="G54" s="42">
        <f t="shared" si="13"/>
        <v>298.26</v>
      </c>
      <c r="H54" s="42">
        <f t="shared" si="14"/>
        <v>370</v>
      </c>
      <c r="I54" s="42">
        <f t="shared" si="15"/>
        <v>2612.6</v>
      </c>
      <c r="J54" s="42">
        <f t="shared" si="12"/>
        <v>2982.6</v>
      </c>
      <c r="K54" s="100">
        <v>20.440000000000001</v>
      </c>
      <c r="L54" s="53">
        <f t="shared" si="16"/>
        <v>2982.6</v>
      </c>
      <c r="M54" s="98"/>
    </row>
    <row r="55" spans="1:13">
      <c r="A55" s="79" t="s">
        <v>101</v>
      </c>
      <c r="B55" s="49" t="s">
        <v>112</v>
      </c>
      <c r="C55" s="54">
        <v>3</v>
      </c>
      <c r="D55" s="50" t="s">
        <v>38</v>
      </c>
      <c r="E55" s="42">
        <v>37</v>
      </c>
      <c r="F55" s="52">
        <v>89.2</v>
      </c>
      <c r="G55" s="42">
        <f t="shared" si="13"/>
        <v>126.2</v>
      </c>
      <c r="H55" s="42">
        <f t="shared" si="14"/>
        <v>111</v>
      </c>
      <c r="I55" s="42">
        <f t="shared" si="15"/>
        <v>267.60000000000002</v>
      </c>
      <c r="J55" s="42">
        <f t="shared" si="12"/>
        <v>378.6</v>
      </c>
      <c r="K55" s="100">
        <v>37.03</v>
      </c>
      <c r="L55" s="53">
        <f t="shared" si="16"/>
        <v>378.6</v>
      </c>
      <c r="M55" s="98"/>
    </row>
    <row r="56" spans="1:13">
      <c r="A56" s="79" t="s">
        <v>102</v>
      </c>
      <c r="B56" s="49" t="s">
        <v>113</v>
      </c>
      <c r="C56" s="54">
        <v>5</v>
      </c>
      <c r="D56" s="50" t="s">
        <v>38</v>
      </c>
      <c r="E56" s="42">
        <v>7.39</v>
      </c>
      <c r="F56" s="52">
        <v>7.54</v>
      </c>
      <c r="G56" s="42">
        <f t="shared" si="13"/>
        <v>14.93</v>
      </c>
      <c r="H56" s="42">
        <f t="shared" si="14"/>
        <v>36.949999999999996</v>
      </c>
      <c r="I56" s="42">
        <f t="shared" si="15"/>
        <v>37.700000000000003</v>
      </c>
      <c r="J56" s="42">
        <f t="shared" si="12"/>
        <v>74.650000000000006</v>
      </c>
      <c r="K56" s="100">
        <v>19.899999999999999</v>
      </c>
      <c r="L56" s="53">
        <f t="shared" si="16"/>
        <v>74.650000000000006</v>
      </c>
      <c r="M56" s="98"/>
    </row>
    <row r="57" spans="1:13">
      <c r="A57" s="79" t="s">
        <v>103</v>
      </c>
      <c r="B57" s="49" t="s">
        <v>154</v>
      </c>
      <c r="C57" s="54">
        <v>2</v>
      </c>
      <c r="D57" s="50" t="s">
        <v>38</v>
      </c>
      <c r="E57" s="42">
        <v>13.68</v>
      </c>
      <c r="F57" s="52">
        <v>14.28</v>
      </c>
      <c r="G57" s="42">
        <f t="shared" si="13"/>
        <v>27.96</v>
      </c>
      <c r="H57" s="42">
        <f t="shared" si="14"/>
        <v>27.36</v>
      </c>
      <c r="I57" s="42">
        <f t="shared" si="15"/>
        <v>28.56</v>
      </c>
      <c r="J57" s="42">
        <f t="shared" si="12"/>
        <v>55.92</v>
      </c>
      <c r="K57" s="100"/>
      <c r="L57" s="53">
        <f t="shared" si="16"/>
        <v>55.92</v>
      </c>
      <c r="M57" s="98"/>
    </row>
    <row r="58" spans="1:13">
      <c r="A58" s="79" t="s">
        <v>104</v>
      </c>
      <c r="B58" s="49" t="s">
        <v>155</v>
      </c>
      <c r="C58" s="54">
        <v>5</v>
      </c>
      <c r="D58" s="50" t="s">
        <v>38</v>
      </c>
      <c r="E58" s="42">
        <v>18.5</v>
      </c>
      <c r="F58" s="52">
        <v>13.04</v>
      </c>
      <c r="G58" s="42">
        <f t="shared" si="13"/>
        <v>31.54</v>
      </c>
      <c r="H58" s="42">
        <f t="shared" si="14"/>
        <v>92.5</v>
      </c>
      <c r="I58" s="42">
        <f t="shared" si="15"/>
        <v>65.199999999999989</v>
      </c>
      <c r="J58" s="42">
        <f t="shared" si="12"/>
        <v>157.69999999999999</v>
      </c>
      <c r="K58" s="100"/>
      <c r="L58" s="53">
        <f t="shared" si="16"/>
        <v>157.69999999999999</v>
      </c>
      <c r="M58" s="98"/>
    </row>
    <row r="59" spans="1:13">
      <c r="A59" s="79" t="s">
        <v>104</v>
      </c>
      <c r="B59" s="49" t="s">
        <v>114</v>
      </c>
      <c r="C59" s="54">
        <v>1</v>
      </c>
      <c r="D59" s="50" t="s">
        <v>38</v>
      </c>
      <c r="E59" s="42">
        <v>74</v>
      </c>
      <c r="F59" s="52">
        <v>56.02</v>
      </c>
      <c r="G59" s="42">
        <f t="shared" si="13"/>
        <v>130.02000000000001</v>
      </c>
      <c r="H59" s="42">
        <f t="shared" si="14"/>
        <v>74</v>
      </c>
      <c r="I59" s="42">
        <f t="shared" si="15"/>
        <v>56.02</v>
      </c>
      <c r="J59" s="42">
        <f t="shared" si="12"/>
        <v>130.02000000000001</v>
      </c>
      <c r="K59" s="100">
        <v>10.79</v>
      </c>
      <c r="L59" s="53">
        <f t="shared" si="16"/>
        <v>130.02000000000001</v>
      </c>
      <c r="M59" s="98"/>
    </row>
    <row r="60" spans="1:13">
      <c r="A60" s="79" t="s">
        <v>105</v>
      </c>
      <c r="B60" s="49" t="s">
        <v>115</v>
      </c>
      <c r="C60" s="54">
        <v>3</v>
      </c>
      <c r="D60" s="50" t="s">
        <v>38</v>
      </c>
      <c r="E60" s="42">
        <v>9.24</v>
      </c>
      <c r="F60" s="52">
        <v>9.82</v>
      </c>
      <c r="G60" s="42">
        <f t="shared" si="13"/>
        <v>19.060000000000002</v>
      </c>
      <c r="H60" s="42">
        <f t="shared" si="14"/>
        <v>27.72</v>
      </c>
      <c r="I60" s="42">
        <f t="shared" si="15"/>
        <v>29.46</v>
      </c>
      <c r="J60" s="42">
        <f t="shared" si="12"/>
        <v>57.18</v>
      </c>
      <c r="K60" s="99">
        <v>8.3000000000000007</v>
      </c>
      <c r="L60" s="53">
        <f t="shared" si="16"/>
        <v>57.18</v>
      </c>
      <c r="M60" s="98"/>
    </row>
    <row r="61" spans="1:13">
      <c r="A61" s="79" t="s">
        <v>106</v>
      </c>
      <c r="B61" s="49" t="s">
        <v>116</v>
      </c>
      <c r="C61" s="54">
        <v>3</v>
      </c>
      <c r="D61" s="50" t="s">
        <v>38</v>
      </c>
      <c r="E61" s="42">
        <v>9.24</v>
      </c>
      <c r="F61" s="52">
        <v>9.82</v>
      </c>
      <c r="G61" s="42">
        <f t="shared" si="13"/>
        <v>19.060000000000002</v>
      </c>
      <c r="H61" s="42">
        <f t="shared" si="14"/>
        <v>27.72</v>
      </c>
      <c r="I61" s="42">
        <f t="shared" si="15"/>
        <v>29.46</v>
      </c>
      <c r="J61" s="42">
        <f t="shared" si="12"/>
        <v>57.18</v>
      </c>
      <c r="K61" s="99">
        <v>3.32</v>
      </c>
      <c r="L61" s="53">
        <f t="shared" si="16"/>
        <v>57.18</v>
      </c>
      <c r="M61" s="98"/>
    </row>
    <row r="62" spans="1:13">
      <c r="A62" s="86" t="s">
        <v>119</v>
      </c>
      <c r="B62" s="49" t="s">
        <v>118</v>
      </c>
      <c r="C62" s="54">
        <v>1</v>
      </c>
      <c r="D62" s="50" t="s">
        <v>38</v>
      </c>
      <c r="E62" s="42">
        <v>9.24</v>
      </c>
      <c r="F62" s="52">
        <v>9.82</v>
      </c>
      <c r="G62" s="42">
        <f t="shared" si="13"/>
        <v>19.060000000000002</v>
      </c>
      <c r="H62" s="42">
        <f t="shared" si="14"/>
        <v>9.24</v>
      </c>
      <c r="I62" s="42">
        <f t="shared" si="15"/>
        <v>9.82</v>
      </c>
      <c r="J62" s="42">
        <f t="shared" si="12"/>
        <v>19.060000000000002</v>
      </c>
      <c r="K62" s="99">
        <v>1.95</v>
      </c>
      <c r="L62" s="53">
        <f t="shared" si="16"/>
        <v>19.060000000000002</v>
      </c>
      <c r="M62" s="98"/>
    </row>
    <row r="63" spans="1:13">
      <c r="A63" s="86" t="s">
        <v>122</v>
      </c>
      <c r="B63" s="49" t="s">
        <v>117</v>
      </c>
      <c r="C63" s="54">
        <v>2</v>
      </c>
      <c r="D63" s="50" t="s">
        <v>38</v>
      </c>
      <c r="E63" s="42">
        <v>9.24</v>
      </c>
      <c r="F63" s="52">
        <v>9.82</v>
      </c>
      <c r="G63" s="42">
        <f t="shared" si="13"/>
        <v>19.060000000000002</v>
      </c>
      <c r="H63" s="42">
        <f t="shared" si="14"/>
        <v>18.48</v>
      </c>
      <c r="I63" s="42">
        <f t="shared" si="15"/>
        <v>19.64</v>
      </c>
      <c r="J63" s="42">
        <f t="shared" si="12"/>
        <v>38.120000000000005</v>
      </c>
      <c r="K63" s="99"/>
      <c r="L63" s="53">
        <f t="shared" si="16"/>
        <v>38.120000000000005</v>
      </c>
      <c r="M63" s="98"/>
    </row>
    <row r="64" spans="1:13">
      <c r="A64" s="86" t="s">
        <v>156</v>
      </c>
      <c r="B64" s="49" t="s">
        <v>157</v>
      </c>
      <c r="C64" s="54">
        <v>4</v>
      </c>
      <c r="D64" s="50" t="s">
        <v>38</v>
      </c>
      <c r="E64" s="42">
        <v>28.4</v>
      </c>
      <c r="F64" s="52">
        <v>95.3</v>
      </c>
      <c r="G64" s="42">
        <f t="shared" si="13"/>
        <v>123.69999999999999</v>
      </c>
      <c r="H64" s="42">
        <f t="shared" si="14"/>
        <v>113.6</v>
      </c>
      <c r="I64" s="42">
        <f t="shared" si="15"/>
        <v>381.2</v>
      </c>
      <c r="J64" s="42">
        <f t="shared" si="12"/>
        <v>494.79999999999995</v>
      </c>
      <c r="K64" s="99"/>
      <c r="L64" s="97"/>
      <c r="M64" s="89">
        <f>J64</f>
        <v>494.79999999999995</v>
      </c>
    </row>
    <row r="65" spans="1:13">
      <c r="A65" s="79"/>
      <c r="B65" s="70" t="s">
        <v>120</v>
      </c>
      <c r="C65" s="54"/>
      <c r="D65" s="50"/>
      <c r="E65" s="42"/>
      <c r="F65" s="52"/>
      <c r="G65" s="42"/>
      <c r="H65" s="42"/>
      <c r="I65" s="42"/>
      <c r="J65" s="42"/>
      <c r="K65" s="99"/>
      <c r="L65" s="97"/>
      <c r="M65" s="98"/>
    </row>
    <row r="66" spans="1:13">
      <c r="A66" s="79" t="s">
        <v>119</v>
      </c>
      <c r="B66" s="49" t="s">
        <v>121</v>
      </c>
      <c r="C66" s="54">
        <v>160</v>
      </c>
      <c r="D66" s="50" t="s">
        <v>10</v>
      </c>
      <c r="E66" s="42">
        <v>6.05</v>
      </c>
      <c r="F66" s="52">
        <v>28.62</v>
      </c>
      <c r="G66" s="42">
        <f t="shared" si="13"/>
        <v>34.67</v>
      </c>
      <c r="H66" s="42">
        <f t="shared" si="14"/>
        <v>968</v>
      </c>
      <c r="I66" s="42">
        <f t="shared" si="15"/>
        <v>4579.2</v>
      </c>
      <c r="J66" s="42">
        <f t="shared" ref="J66:J73" si="17">H66+I66</f>
        <v>5547.2</v>
      </c>
      <c r="K66" s="99"/>
      <c r="L66" s="53"/>
      <c r="M66" s="89">
        <f>J66</f>
        <v>5547.2</v>
      </c>
    </row>
    <row r="67" spans="1:13">
      <c r="A67" s="79" t="s">
        <v>122</v>
      </c>
      <c r="B67" s="49" t="s">
        <v>123</v>
      </c>
      <c r="C67" s="54">
        <v>9</v>
      </c>
      <c r="D67" s="50" t="s">
        <v>38</v>
      </c>
      <c r="E67" s="42">
        <v>65.599999999999994</v>
      </c>
      <c r="F67" s="52">
        <v>48.93</v>
      </c>
      <c r="G67" s="42">
        <f t="shared" si="13"/>
        <v>114.53</v>
      </c>
      <c r="H67" s="42">
        <f t="shared" si="14"/>
        <v>590.4</v>
      </c>
      <c r="I67" s="42">
        <f t="shared" si="15"/>
        <v>440.37</v>
      </c>
      <c r="J67" s="42">
        <f t="shared" si="17"/>
        <v>1030.77</v>
      </c>
      <c r="K67" s="99"/>
      <c r="L67" s="53"/>
      <c r="M67" s="89">
        <f t="shared" ref="M67:M70" si="18">J67</f>
        <v>1030.77</v>
      </c>
    </row>
    <row r="68" spans="1:13">
      <c r="A68" s="79">
        <v>6.18</v>
      </c>
      <c r="B68" s="49" t="s">
        <v>124</v>
      </c>
      <c r="C68" s="54">
        <v>12</v>
      </c>
      <c r="D68" s="50" t="s">
        <v>10</v>
      </c>
      <c r="E68" s="42">
        <v>10.29</v>
      </c>
      <c r="F68" s="52">
        <v>20.58</v>
      </c>
      <c r="G68" s="42">
        <f t="shared" si="13"/>
        <v>30.869999999999997</v>
      </c>
      <c r="H68" s="42">
        <f t="shared" si="14"/>
        <v>123.47999999999999</v>
      </c>
      <c r="I68" s="42">
        <f t="shared" si="15"/>
        <v>246.95999999999998</v>
      </c>
      <c r="J68" s="42">
        <f t="shared" si="17"/>
        <v>370.43999999999994</v>
      </c>
      <c r="K68" s="99"/>
      <c r="L68" s="53"/>
      <c r="M68" s="89">
        <f t="shared" si="18"/>
        <v>370.43999999999994</v>
      </c>
    </row>
    <row r="69" spans="1:13">
      <c r="A69" s="79" t="s">
        <v>125</v>
      </c>
      <c r="B69" s="49" t="s">
        <v>126</v>
      </c>
      <c r="C69" s="54">
        <v>27</v>
      </c>
      <c r="D69" s="50" t="s">
        <v>10</v>
      </c>
      <c r="E69" s="42">
        <v>4.4400000000000004</v>
      </c>
      <c r="F69" s="52">
        <v>8.8699999999999992</v>
      </c>
      <c r="G69" s="42">
        <f t="shared" si="13"/>
        <v>13.309999999999999</v>
      </c>
      <c r="H69" s="42">
        <f t="shared" si="14"/>
        <v>119.88000000000001</v>
      </c>
      <c r="I69" s="42">
        <f t="shared" si="15"/>
        <v>239.48999999999998</v>
      </c>
      <c r="J69" s="42">
        <f t="shared" si="17"/>
        <v>359.37</v>
      </c>
      <c r="K69" s="99"/>
      <c r="L69" s="53"/>
      <c r="M69" s="89">
        <f t="shared" si="18"/>
        <v>359.37</v>
      </c>
    </row>
    <row r="70" spans="1:13">
      <c r="A70" s="79" t="s">
        <v>127</v>
      </c>
      <c r="B70" s="49" t="s">
        <v>128</v>
      </c>
      <c r="C70" s="54">
        <v>9</v>
      </c>
      <c r="D70" s="50" t="s">
        <v>38</v>
      </c>
      <c r="E70" s="42">
        <v>26.35</v>
      </c>
      <c r="F70" s="52">
        <v>58.74</v>
      </c>
      <c r="G70" s="42">
        <f t="shared" si="13"/>
        <v>85.09</v>
      </c>
      <c r="H70" s="42">
        <f t="shared" si="14"/>
        <v>237.15</v>
      </c>
      <c r="I70" s="42">
        <f t="shared" si="15"/>
        <v>528.66</v>
      </c>
      <c r="J70" s="42">
        <f t="shared" si="17"/>
        <v>765.81</v>
      </c>
      <c r="K70" s="99"/>
      <c r="L70" s="53"/>
      <c r="M70" s="89">
        <f t="shared" si="18"/>
        <v>765.81</v>
      </c>
    </row>
    <row r="71" spans="1:13" ht="22.5">
      <c r="A71" s="79" t="s">
        <v>129</v>
      </c>
      <c r="B71" s="103" t="s">
        <v>130</v>
      </c>
      <c r="C71" s="54">
        <v>19</v>
      </c>
      <c r="D71" s="50" t="s">
        <v>10</v>
      </c>
      <c r="E71" s="42">
        <v>178.36</v>
      </c>
      <c r="F71" s="52">
        <v>505.97</v>
      </c>
      <c r="G71" s="42">
        <f t="shared" si="13"/>
        <v>684.33</v>
      </c>
      <c r="H71" s="42">
        <f t="shared" si="14"/>
        <v>3388.84</v>
      </c>
      <c r="I71" s="42">
        <f t="shared" si="15"/>
        <v>9613.43</v>
      </c>
      <c r="J71" s="42">
        <f t="shared" si="17"/>
        <v>13002.27</v>
      </c>
      <c r="K71" s="99"/>
      <c r="L71" s="53">
        <f>J71</f>
        <v>13002.27</v>
      </c>
      <c r="M71" s="98"/>
    </row>
    <row r="72" spans="1:13">
      <c r="A72" s="79" t="s">
        <v>131</v>
      </c>
      <c r="B72" s="49" t="s">
        <v>132</v>
      </c>
      <c r="C72" s="54">
        <v>3</v>
      </c>
      <c r="D72" s="50" t="s">
        <v>133</v>
      </c>
      <c r="E72" s="42">
        <v>602.6</v>
      </c>
      <c r="F72" s="52">
        <v>630</v>
      </c>
      <c r="G72" s="42">
        <f t="shared" si="13"/>
        <v>1232.5999999999999</v>
      </c>
      <c r="H72" s="42">
        <f t="shared" si="14"/>
        <v>1807.8000000000002</v>
      </c>
      <c r="I72" s="42">
        <f t="shared" si="15"/>
        <v>1890</v>
      </c>
      <c r="J72" s="42">
        <f t="shared" si="17"/>
        <v>3697.8</v>
      </c>
      <c r="K72" s="99"/>
      <c r="L72" s="53">
        <f t="shared" ref="L72:L73" si="19">J72</f>
        <v>3697.8</v>
      </c>
      <c r="M72" s="98"/>
    </row>
    <row r="73" spans="1:13">
      <c r="A73" s="79" t="s">
        <v>134</v>
      </c>
      <c r="B73" s="49" t="s">
        <v>135</v>
      </c>
      <c r="C73" s="54">
        <v>1</v>
      </c>
      <c r="D73" s="50" t="s">
        <v>133</v>
      </c>
      <c r="E73" s="42">
        <v>356.1</v>
      </c>
      <c r="F73" s="52">
        <v>452.85</v>
      </c>
      <c r="G73" s="42">
        <f t="shared" si="13"/>
        <v>808.95</v>
      </c>
      <c r="H73" s="42">
        <f t="shared" si="14"/>
        <v>356.1</v>
      </c>
      <c r="I73" s="42">
        <f t="shared" si="15"/>
        <v>452.85</v>
      </c>
      <c r="J73" s="42">
        <f t="shared" si="17"/>
        <v>808.95</v>
      </c>
      <c r="K73" s="99"/>
      <c r="L73" s="53">
        <f t="shared" si="19"/>
        <v>808.95</v>
      </c>
      <c r="M73" s="98"/>
    </row>
    <row r="74" spans="1:13">
      <c r="A74" s="83">
        <v>7</v>
      </c>
      <c r="B74" s="39" t="s">
        <v>22</v>
      </c>
      <c r="C74" s="40"/>
      <c r="D74" s="93"/>
      <c r="E74" s="40"/>
      <c r="F74" s="53">
        <f>K113*1.35</f>
        <v>0</v>
      </c>
      <c r="G74" s="40"/>
      <c r="H74" s="40"/>
      <c r="I74" s="40"/>
      <c r="J74" s="40"/>
      <c r="K74" s="100">
        <v>12.9</v>
      </c>
      <c r="L74" s="97"/>
      <c r="M74" s="98"/>
    </row>
    <row r="75" spans="1:13">
      <c r="A75" s="87" t="s">
        <v>12</v>
      </c>
      <c r="B75" s="56" t="s">
        <v>147</v>
      </c>
      <c r="C75" s="66">
        <v>10.6</v>
      </c>
      <c r="D75" s="71" t="s">
        <v>8</v>
      </c>
      <c r="E75" s="57">
        <v>45.17</v>
      </c>
      <c r="F75" s="53">
        <v>326.81</v>
      </c>
      <c r="G75" s="57">
        <f>SUM(E75+F75)</f>
        <v>371.98</v>
      </c>
      <c r="H75" s="57">
        <f>C75*E75</f>
        <v>478.80200000000002</v>
      </c>
      <c r="I75" s="57">
        <f>C75*F75</f>
        <v>3464.1859999999997</v>
      </c>
      <c r="J75" s="57">
        <f>SUM(H75+I75)</f>
        <v>3942.9879999999998</v>
      </c>
      <c r="K75" s="100">
        <v>49.4</v>
      </c>
      <c r="L75" s="97"/>
      <c r="M75" s="89">
        <f>J75</f>
        <v>3942.9879999999998</v>
      </c>
    </row>
    <row r="76" spans="1:13">
      <c r="A76" s="87" t="s">
        <v>13</v>
      </c>
      <c r="B76" s="56" t="s">
        <v>171</v>
      </c>
      <c r="C76" s="66">
        <v>12.6</v>
      </c>
      <c r="D76" s="71" t="s">
        <v>8</v>
      </c>
      <c r="E76" s="57">
        <v>116.24</v>
      </c>
      <c r="F76" s="53">
        <v>193.98</v>
      </c>
      <c r="G76" s="57">
        <f>SUM(E76+F76)</f>
        <v>310.21999999999997</v>
      </c>
      <c r="H76" s="57">
        <f>C76*E76</f>
        <v>1464.6239999999998</v>
      </c>
      <c r="I76" s="57">
        <f>C76*F76</f>
        <v>2444.1479999999997</v>
      </c>
      <c r="J76" s="57">
        <f>SUM(H76+I76)</f>
        <v>3908.7719999999995</v>
      </c>
      <c r="K76" s="100">
        <v>43.7</v>
      </c>
      <c r="L76" s="97"/>
      <c r="M76" s="89">
        <f t="shared" ref="M76:M77" si="20">J76</f>
        <v>3908.7719999999995</v>
      </c>
    </row>
    <row r="77" spans="1:13">
      <c r="A77" s="87" t="s">
        <v>14</v>
      </c>
      <c r="B77" s="56" t="s">
        <v>172</v>
      </c>
      <c r="C77" s="57">
        <v>13.8</v>
      </c>
      <c r="D77" s="71" t="s">
        <v>8</v>
      </c>
      <c r="E77" s="57">
        <v>29.67</v>
      </c>
      <c r="F77" s="53">
        <v>428.63</v>
      </c>
      <c r="G77" s="57">
        <f>SUM(E77+F77)</f>
        <v>458.3</v>
      </c>
      <c r="H77" s="57">
        <f>C77*E77</f>
        <v>409.44600000000003</v>
      </c>
      <c r="I77" s="57">
        <f>C77*F77</f>
        <v>5915.0940000000001</v>
      </c>
      <c r="J77" s="57">
        <f>SUM(H77+I77)</f>
        <v>6324.54</v>
      </c>
      <c r="K77" s="100"/>
      <c r="L77" s="97"/>
      <c r="M77" s="89">
        <f t="shared" si="20"/>
        <v>6324.54</v>
      </c>
    </row>
    <row r="78" spans="1:13">
      <c r="A78" s="83">
        <v>8</v>
      </c>
      <c r="B78" s="39" t="s">
        <v>24</v>
      </c>
      <c r="C78" s="40"/>
      <c r="D78" s="93"/>
      <c r="E78" s="40"/>
      <c r="F78" s="53">
        <f>K118*1.35</f>
        <v>0</v>
      </c>
      <c r="G78" s="40"/>
      <c r="H78" s="40"/>
      <c r="I78" s="40"/>
      <c r="J78" s="40"/>
      <c r="K78" s="101">
        <v>112.9</v>
      </c>
      <c r="L78" s="97"/>
      <c r="M78" s="98"/>
    </row>
    <row r="79" spans="1:13">
      <c r="A79" s="79" t="s">
        <v>52</v>
      </c>
      <c r="B79" s="49" t="s">
        <v>136</v>
      </c>
      <c r="C79" s="50">
        <v>111.83</v>
      </c>
      <c r="D79" s="51" t="s">
        <v>8</v>
      </c>
      <c r="E79" s="42">
        <v>7.7</v>
      </c>
      <c r="F79" s="53">
        <v>1.93</v>
      </c>
      <c r="G79" s="42">
        <f>SUM(E79+F79)</f>
        <v>9.6300000000000008</v>
      </c>
      <c r="H79" s="42">
        <f>C79*E79</f>
        <v>861.09100000000001</v>
      </c>
      <c r="I79" s="42">
        <f>C79*F79</f>
        <v>215.83189999999999</v>
      </c>
      <c r="J79" s="42">
        <f>SUM(H79+I79)</f>
        <v>1076.9229</v>
      </c>
      <c r="K79" s="101"/>
      <c r="L79" s="97"/>
      <c r="M79" s="89">
        <f>J79</f>
        <v>1076.9229</v>
      </c>
    </row>
    <row r="80" spans="1:13">
      <c r="A80" s="85" t="s">
        <v>137</v>
      </c>
      <c r="B80" s="41" t="s">
        <v>138</v>
      </c>
      <c r="C80" s="42">
        <v>111.83</v>
      </c>
      <c r="D80" s="43" t="s">
        <v>8</v>
      </c>
      <c r="E80" s="42">
        <v>13.65</v>
      </c>
      <c r="F80" s="42">
        <v>6.86</v>
      </c>
      <c r="G80" s="42">
        <f t="shared" ref="G80:G81" si="21">SUM(E80+F80)</f>
        <v>20.51</v>
      </c>
      <c r="H80" s="42">
        <f t="shared" ref="H80:H81" si="22">C80*E80</f>
        <v>1526.4794999999999</v>
      </c>
      <c r="I80" s="42">
        <f t="shared" ref="I80:I81" si="23">C80*F80</f>
        <v>767.15380000000005</v>
      </c>
      <c r="J80" s="42">
        <f>SUM(H80+I80)</f>
        <v>2293.6333</v>
      </c>
      <c r="K80" s="101"/>
      <c r="L80" s="97"/>
      <c r="M80" s="89">
        <f t="shared" ref="M80:M83" si="24">J80</f>
        <v>2293.6333</v>
      </c>
    </row>
    <row r="81" spans="1:13">
      <c r="A81" s="85" t="s">
        <v>139</v>
      </c>
      <c r="B81" s="41" t="s">
        <v>140</v>
      </c>
      <c r="C81" s="42">
        <v>17.64</v>
      </c>
      <c r="D81" s="43" t="s">
        <v>8</v>
      </c>
      <c r="E81" s="42">
        <v>23.8</v>
      </c>
      <c r="F81" s="42">
        <v>9.7799999999999994</v>
      </c>
      <c r="G81" s="42">
        <f t="shared" si="21"/>
        <v>33.58</v>
      </c>
      <c r="H81" s="42">
        <f t="shared" si="22"/>
        <v>419.83200000000005</v>
      </c>
      <c r="I81" s="42">
        <f t="shared" si="23"/>
        <v>172.51919999999998</v>
      </c>
      <c r="J81" s="42">
        <f>SUM(H81+I81)</f>
        <v>592.35120000000006</v>
      </c>
      <c r="K81" s="101"/>
      <c r="L81" s="97"/>
      <c r="M81" s="89">
        <f t="shared" si="24"/>
        <v>592.35120000000006</v>
      </c>
    </row>
    <row r="82" spans="1:13">
      <c r="A82" s="83">
        <v>9</v>
      </c>
      <c r="B82" s="39" t="s">
        <v>26</v>
      </c>
      <c r="C82" s="40"/>
      <c r="D82" s="93"/>
      <c r="E82" s="40"/>
      <c r="F82" s="53">
        <f t="shared" ref="F82" si="25">K124*1.35</f>
        <v>0</v>
      </c>
      <c r="G82" s="40"/>
      <c r="H82" s="40"/>
      <c r="I82" s="40"/>
      <c r="J82" s="40"/>
      <c r="K82" s="100">
        <v>140</v>
      </c>
      <c r="L82" s="97"/>
      <c r="M82" s="89">
        <f t="shared" si="24"/>
        <v>0</v>
      </c>
    </row>
    <row r="83" spans="1:13">
      <c r="A83" s="79" t="s">
        <v>162</v>
      </c>
      <c r="B83" s="41" t="s">
        <v>61</v>
      </c>
      <c r="C83" s="53">
        <v>2</v>
      </c>
      <c r="D83" s="58" t="s">
        <v>9</v>
      </c>
      <c r="E83" s="53">
        <v>120</v>
      </c>
      <c r="F83" s="53">
        <f>K125*1.35</f>
        <v>67.5</v>
      </c>
      <c r="G83" s="53">
        <f>SUM(E83+F83)</f>
        <v>187.5</v>
      </c>
      <c r="H83" s="53">
        <f>C83*E83</f>
        <v>240</v>
      </c>
      <c r="I83" s="53">
        <f>C83*F83</f>
        <v>135</v>
      </c>
      <c r="J83" s="53">
        <f>SUM(H83+I83)</f>
        <v>375</v>
      </c>
      <c r="K83" s="100">
        <v>62.6</v>
      </c>
      <c r="L83" s="97"/>
      <c r="M83" s="89">
        <f t="shared" si="24"/>
        <v>375</v>
      </c>
    </row>
    <row r="84" spans="1:13" ht="13.5" thickBot="1">
      <c r="A84" s="86"/>
      <c r="B84" s="59"/>
      <c r="C84" s="53"/>
      <c r="D84" s="58"/>
      <c r="E84" s="53"/>
      <c r="F84" s="53"/>
      <c r="G84" s="53"/>
      <c r="H84" s="53"/>
      <c r="I84" s="53"/>
      <c r="J84" s="53"/>
      <c r="K84" s="99">
        <v>2.92</v>
      </c>
      <c r="L84" s="117"/>
      <c r="M84" s="118"/>
    </row>
    <row r="85" spans="1:13" ht="13.5" thickBot="1">
      <c r="A85" s="90"/>
      <c r="B85" s="69" t="s">
        <v>28</v>
      </c>
      <c r="C85" s="60"/>
      <c r="D85" s="61"/>
      <c r="E85" s="60"/>
      <c r="F85" s="60"/>
      <c r="G85" s="60"/>
      <c r="H85" s="60" t="e">
        <f>#REF!+#REF!+#REF!+#REF!+#REF!+#REF!+#REF!+#REF!+#REF!</f>
        <v>#REF!</v>
      </c>
      <c r="I85" s="60" t="e">
        <f>#REF!+#REF!+#REF!+#REF!+#REF!+#REF!+#REF!+#REF!+#REF!</f>
        <v>#REF!</v>
      </c>
      <c r="J85" s="91">
        <f>SUM(J10:J83)</f>
        <v>116783.39769999999</v>
      </c>
      <c r="K85" s="99">
        <v>930.25</v>
      </c>
      <c r="L85" s="119">
        <f>SUM(L10:L83)</f>
        <v>40680.143000000004</v>
      </c>
      <c r="M85" s="119">
        <f>SUM(M10:M83)</f>
        <v>76103.254700000005</v>
      </c>
    </row>
    <row r="86" spans="1:13">
      <c r="K86" s="23">
        <v>980</v>
      </c>
    </row>
    <row r="87" spans="1:13">
      <c r="B87" s="20" t="s">
        <v>159</v>
      </c>
      <c r="M87" s="102"/>
    </row>
    <row r="88" spans="1:13">
      <c r="B88" s="20" t="s">
        <v>160</v>
      </c>
    </row>
    <row r="90" spans="1:13">
      <c r="K90" s="21">
        <v>7.15</v>
      </c>
    </row>
    <row r="91" spans="1:13">
      <c r="K91" s="21">
        <v>3.44</v>
      </c>
    </row>
    <row r="92" spans="1:13">
      <c r="K92" s="21">
        <v>1.88</v>
      </c>
    </row>
    <row r="93" spans="1:13">
      <c r="K93" s="21">
        <v>1.88</v>
      </c>
    </row>
    <row r="94" spans="1:13">
      <c r="K94" s="21">
        <v>0.77</v>
      </c>
    </row>
    <row r="95" spans="1:13">
      <c r="K95" s="21">
        <v>3.44</v>
      </c>
    </row>
    <row r="96" spans="1:13">
      <c r="K96" s="22">
        <v>32.1</v>
      </c>
    </row>
    <row r="97" spans="11:11">
      <c r="K97" s="21">
        <v>7.15</v>
      </c>
    </row>
    <row r="98" spans="11:11">
      <c r="K98" s="21">
        <v>7.15</v>
      </c>
    </row>
    <row r="99" spans="11:11">
      <c r="K99" s="21">
        <v>3.48</v>
      </c>
    </row>
    <row r="100" spans="11:11">
      <c r="K100" s="21">
        <v>6.5</v>
      </c>
    </row>
    <row r="101" spans="11:11">
      <c r="K101" s="21">
        <v>4.2</v>
      </c>
    </row>
    <row r="102" spans="11:11">
      <c r="K102" s="21">
        <v>2.35</v>
      </c>
    </row>
    <row r="103" spans="11:11">
      <c r="K103" s="22">
        <v>43.5</v>
      </c>
    </row>
    <row r="106" spans="11:11">
      <c r="K106" s="16">
        <v>75.8</v>
      </c>
    </row>
    <row r="107" spans="11:11">
      <c r="K107" s="16">
        <v>3.58</v>
      </c>
    </row>
    <row r="108" spans="11:11">
      <c r="K108" s="16">
        <v>4.9000000000000004</v>
      </c>
    </row>
    <row r="109" spans="11:11">
      <c r="K109" s="15"/>
    </row>
    <row r="110" spans="11:11">
      <c r="K110" s="16">
        <v>51.9</v>
      </c>
    </row>
    <row r="111" spans="11:11">
      <c r="K111" s="16">
        <v>12.65</v>
      </c>
    </row>
    <row r="112" spans="11:11">
      <c r="K112" s="17"/>
    </row>
    <row r="113" spans="11:13">
      <c r="K113" s="15"/>
    </row>
    <row r="114" spans="11:13">
      <c r="K114" s="18">
        <v>448.9</v>
      </c>
      <c r="L114" s="4"/>
      <c r="M114" s="4"/>
    </row>
    <row r="115" spans="11:13">
      <c r="K115" s="18">
        <v>522</v>
      </c>
      <c r="L115" s="4"/>
      <c r="M115" s="4"/>
    </row>
    <row r="116" spans="11:13">
      <c r="K116" s="18">
        <v>419</v>
      </c>
      <c r="L116" s="4"/>
      <c r="M116" s="4"/>
    </row>
    <row r="117" spans="11:13">
      <c r="K117" s="17"/>
    </row>
    <row r="118" spans="11:13">
      <c r="K118" s="15"/>
    </row>
    <row r="119" spans="11:13">
      <c r="K119" s="22">
        <v>4.5999999999999996</v>
      </c>
    </row>
    <row r="120" spans="11:13">
      <c r="K120" s="17"/>
    </row>
    <row r="121" spans="11:13">
      <c r="K121" s="15"/>
    </row>
    <row r="122" spans="11:13">
      <c r="K122" s="15"/>
    </row>
    <row r="123" spans="11:13">
      <c r="K123" s="15"/>
    </row>
    <row r="124" spans="11:13">
      <c r="K124" s="15"/>
    </row>
    <row r="125" spans="11:13">
      <c r="K125" s="16">
        <v>50</v>
      </c>
    </row>
    <row r="126" spans="11:13">
      <c r="K126" s="17"/>
    </row>
  </sheetData>
  <mergeCells count="2">
    <mergeCell ref="E8:G8"/>
    <mergeCell ref="H8:J8"/>
  </mergeCells>
  <phoneticPr fontId="2" type="noConversion"/>
  <pageMargins left="0.24" right="0.24" top="0.17" bottom="0.17" header="0.17" footer="0.17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Estimativo</vt:lpstr>
      <vt:lpstr>Cronograma</vt:lpstr>
    </vt:vector>
  </TitlesOfParts>
  <Company>Kille®Soft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samara.lazarini</dc:creator>
  <cp:lastModifiedBy>Sergio</cp:lastModifiedBy>
  <cp:lastPrinted>2013-09-23T17:45:35Z</cp:lastPrinted>
  <dcterms:created xsi:type="dcterms:W3CDTF">2011-06-07T16:27:42Z</dcterms:created>
  <dcterms:modified xsi:type="dcterms:W3CDTF">2013-09-23T17:46:02Z</dcterms:modified>
</cp:coreProperties>
</file>