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2120" windowHeight="8640" tabRatio="480" firstSheet="1" activeTab="1"/>
  </bookViews>
  <sheets>
    <sheet name="Orçamento " sheetId="116" state="hidden" r:id="rId1"/>
    <sheet name="Orçamento c BDI" sheetId="117" r:id="rId2"/>
  </sheets>
  <definedNames>
    <definedName name="_xlnm.Print_Area" localSheetId="0">'Orçamento '!$A$1:$I$198</definedName>
    <definedName name="_xlnm.Print_Area" localSheetId="1">'Orçamento c BDI'!$A$1:$I$53</definedName>
    <definedName name="_xlnm.Print_Titles" localSheetId="0">'Orçamento '!$1:$9</definedName>
    <definedName name="_xlnm.Print_Titles" localSheetId="1">'Orçamento c BDI'!$1:$9</definedName>
  </definedNames>
  <calcPr calcId="145621"/>
</workbook>
</file>

<file path=xl/calcChain.xml><?xml version="1.0" encoding="utf-8"?>
<calcChain xmlns="http://schemas.openxmlformats.org/spreadsheetml/2006/main">
  <c r="G16" i="117" l="1"/>
  <c r="H11" i="117"/>
  <c r="H15" i="117"/>
  <c r="H16" i="117" s="1"/>
  <c r="H34" i="117"/>
  <c r="G34" i="117"/>
  <c r="H119" i="116"/>
  <c r="I119" i="116" s="1"/>
  <c r="I122" i="116" s="1"/>
  <c r="G119" i="116"/>
  <c r="H170" i="116"/>
  <c r="G170" i="116"/>
  <c r="H184" i="116"/>
  <c r="H185" i="116"/>
  <c r="H186" i="116"/>
  <c r="G184" i="116"/>
  <c r="I184" i="116"/>
  <c r="G185" i="116"/>
  <c r="I185" i="116"/>
  <c r="G186" i="116"/>
  <c r="I186" i="116"/>
  <c r="H176" i="116"/>
  <c r="H177" i="116"/>
  <c r="I177" i="116" s="1"/>
  <c r="H178" i="116"/>
  <c r="H179" i="116"/>
  <c r="H180" i="116"/>
  <c r="G176" i="116"/>
  <c r="I176" i="116" s="1"/>
  <c r="G177" i="116"/>
  <c r="G178" i="116"/>
  <c r="I178" i="116" s="1"/>
  <c r="G179" i="116"/>
  <c r="G180" i="116"/>
  <c r="I180" i="116" s="1"/>
  <c r="H154" i="116"/>
  <c r="H155" i="116"/>
  <c r="H156" i="116"/>
  <c r="H157" i="116"/>
  <c r="H158" i="116"/>
  <c r="H159" i="116"/>
  <c r="H160" i="116"/>
  <c r="H161" i="116"/>
  <c r="H162" i="116"/>
  <c r="H163" i="116"/>
  <c r="H164" i="116"/>
  <c r="H165" i="116"/>
  <c r="H166" i="116"/>
  <c r="H167" i="116"/>
  <c r="H168" i="116"/>
  <c r="H169" i="116"/>
  <c r="H171" i="116"/>
  <c r="H172" i="116"/>
  <c r="G154" i="116"/>
  <c r="I154" i="116" s="1"/>
  <c r="G155" i="116"/>
  <c r="I155" i="116" s="1"/>
  <c r="G156" i="116"/>
  <c r="I156" i="116" s="1"/>
  <c r="G157" i="116"/>
  <c r="I157" i="116" s="1"/>
  <c r="G158" i="116"/>
  <c r="I158" i="116" s="1"/>
  <c r="G159" i="116"/>
  <c r="I159" i="116" s="1"/>
  <c r="G160" i="116"/>
  <c r="I160" i="116" s="1"/>
  <c r="G161" i="116"/>
  <c r="I161" i="116" s="1"/>
  <c r="G162" i="116"/>
  <c r="I162" i="116" s="1"/>
  <c r="G163" i="116"/>
  <c r="I163" i="116" s="1"/>
  <c r="G164" i="116"/>
  <c r="I164" i="116" s="1"/>
  <c r="G165" i="116"/>
  <c r="I165" i="116" s="1"/>
  <c r="G166" i="116"/>
  <c r="I166" i="116" s="1"/>
  <c r="G167" i="116"/>
  <c r="I167" i="116" s="1"/>
  <c r="G168" i="116"/>
  <c r="I168" i="116" s="1"/>
  <c r="G169" i="116"/>
  <c r="I169" i="116" s="1"/>
  <c r="G171" i="116"/>
  <c r="I171" i="116" s="1"/>
  <c r="G172" i="116"/>
  <c r="I172" i="116" s="1"/>
  <c r="H125" i="116"/>
  <c r="H126" i="116"/>
  <c r="H127" i="116"/>
  <c r="H128" i="116"/>
  <c r="H129" i="116"/>
  <c r="H130" i="116"/>
  <c r="H131" i="116"/>
  <c r="H132" i="116"/>
  <c r="H133" i="116"/>
  <c r="H134" i="116"/>
  <c r="H135" i="116"/>
  <c r="H136" i="116"/>
  <c r="H137" i="116"/>
  <c r="H138" i="116"/>
  <c r="H139" i="116"/>
  <c r="H140" i="116"/>
  <c r="H141" i="116"/>
  <c r="H142" i="116"/>
  <c r="H143" i="116"/>
  <c r="H144" i="116"/>
  <c r="H145" i="116"/>
  <c r="H146" i="116"/>
  <c r="H147" i="116"/>
  <c r="H148" i="116"/>
  <c r="H149" i="116"/>
  <c r="H150" i="116"/>
  <c r="G125" i="116"/>
  <c r="I125" i="116" s="1"/>
  <c r="G126" i="116"/>
  <c r="I126" i="116" s="1"/>
  <c r="G127" i="116"/>
  <c r="I127" i="116" s="1"/>
  <c r="G128" i="116"/>
  <c r="I128" i="116" s="1"/>
  <c r="G129" i="116"/>
  <c r="I129" i="116" s="1"/>
  <c r="G130" i="116"/>
  <c r="I130" i="116" s="1"/>
  <c r="G131" i="116"/>
  <c r="I131" i="116" s="1"/>
  <c r="G132" i="116"/>
  <c r="I132" i="116" s="1"/>
  <c r="G133" i="116"/>
  <c r="I133" i="116" s="1"/>
  <c r="G134" i="116"/>
  <c r="I134" i="116" s="1"/>
  <c r="G135" i="116"/>
  <c r="I135" i="116" s="1"/>
  <c r="G136" i="116"/>
  <c r="I136" i="116" s="1"/>
  <c r="G137" i="116"/>
  <c r="I137" i="116" s="1"/>
  <c r="G138" i="116"/>
  <c r="I138" i="116" s="1"/>
  <c r="G139" i="116"/>
  <c r="I139" i="116" s="1"/>
  <c r="G140" i="116"/>
  <c r="I140" i="116" s="1"/>
  <c r="G141" i="116"/>
  <c r="I141" i="116" s="1"/>
  <c r="G142" i="116"/>
  <c r="I142" i="116" s="1"/>
  <c r="G143" i="116"/>
  <c r="I143" i="116" s="1"/>
  <c r="G144" i="116"/>
  <c r="I144" i="116" s="1"/>
  <c r="G145" i="116"/>
  <c r="I145" i="116" s="1"/>
  <c r="G146" i="116"/>
  <c r="I146" i="116" s="1"/>
  <c r="G147" i="116"/>
  <c r="I147" i="116" s="1"/>
  <c r="G148" i="116"/>
  <c r="I148" i="116" s="1"/>
  <c r="G149" i="116"/>
  <c r="I149" i="116" s="1"/>
  <c r="G150" i="116"/>
  <c r="I150" i="116" s="1"/>
  <c r="H86" i="116"/>
  <c r="H87" i="116"/>
  <c r="H88" i="116"/>
  <c r="H89" i="116"/>
  <c r="H90" i="116"/>
  <c r="H91" i="116"/>
  <c r="H92" i="116"/>
  <c r="H93" i="116"/>
  <c r="H94" i="116"/>
  <c r="H95" i="116"/>
  <c r="H96" i="116"/>
  <c r="H97" i="116"/>
  <c r="H98" i="116"/>
  <c r="H99" i="116"/>
  <c r="H100" i="116"/>
  <c r="H101" i="116"/>
  <c r="H102" i="116"/>
  <c r="H103" i="116"/>
  <c r="H104" i="116"/>
  <c r="H105" i="116"/>
  <c r="H106" i="116"/>
  <c r="H107" i="116"/>
  <c r="H108" i="116"/>
  <c r="H109" i="116"/>
  <c r="H110" i="116"/>
  <c r="H111" i="116"/>
  <c r="H112" i="116"/>
  <c r="H113" i="116"/>
  <c r="H114" i="116"/>
  <c r="H115" i="116"/>
  <c r="H116" i="116"/>
  <c r="H117" i="116"/>
  <c r="H118" i="116"/>
  <c r="H120" i="116"/>
  <c r="H121" i="116"/>
  <c r="G86" i="116"/>
  <c r="I86" i="116"/>
  <c r="G87" i="116"/>
  <c r="I87" i="116"/>
  <c r="G88" i="116"/>
  <c r="I88" i="116"/>
  <c r="G89" i="116"/>
  <c r="I89" i="116"/>
  <c r="G90" i="116"/>
  <c r="I90" i="116"/>
  <c r="G91" i="116"/>
  <c r="I91" i="116"/>
  <c r="G92" i="116"/>
  <c r="I92" i="116"/>
  <c r="G93" i="116"/>
  <c r="I93" i="116"/>
  <c r="G94" i="116"/>
  <c r="I94" i="116"/>
  <c r="G95" i="116"/>
  <c r="I95" i="116"/>
  <c r="G96" i="116"/>
  <c r="I96" i="116"/>
  <c r="G97" i="116"/>
  <c r="I97" i="116"/>
  <c r="G98" i="116"/>
  <c r="I98" i="116"/>
  <c r="G99" i="116"/>
  <c r="I99" i="116"/>
  <c r="G100" i="116"/>
  <c r="I100" i="116"/>
  <c r="G101" i="116"/>
  <c r="I101" i="116"/>
  <c r="G102" i="116"/>
  <c r="I102" i="116"/>
  <c r="G103" i="116"/>
  <c r="I103" i="116"/>
  <c r="G104" i="116"/>
  <c r="I104" i="116"/>
  <c r="G105" i="116"/>
  <c r="I105" i="116"/>
  <c r="G106" i="116"/>
  <c r="I106" i="116"/>
  <c r="G107" i="116"/>
  <c r="I107" i="116"/>
  <c r="G108" i="116"/>
  <c r="I108" i="116"/>
  <c r="G109" i="116"/>
  <c r="I109" i="116"/>
  <c r="G110" i="116"/>
  <c r="I110" i="116"/>
  <c r="G111" i="116"/>
  <c r="I111" i="116"/>
  <c r="G112" i="116"/>
  <c r="I112" i="116"/>
  <c r="G113" i="116"/>
  <c r="I113" i="116"/>
  <c r="G114" i="116"/>
  <c r="I114" i="116"/>
  <c r="G115" i="116"/>
  <c r="I115" i="116"/>
  <c r="G116" i="116"/>
  <c r="I116" i="116"/>
  <c r="G117" i="116"/>
  <c r="I117" i="116"/>
  <c r="G118" i="116"/>
  <c r="I118" i="116"/>
  <c r="G120" i="116"/>
  <c r="I120" i="116"/>
  <c r="G121" i="116"/>
  <c r="I121" i="116"/>
  <c r="H77" i="116"/>
  <c r="H78" i="116"/>
  <c r="H79" i="116"/>
  <c r="H80" i="116"/>
  <c r="H81" i="116"/>
  <c r="H82" i="116"/>
  <c r="G77" i="116"/>
  <c r="I77" i="116"/>
  <c r="G78" i="116"/>
  <c r="I78" i="116"/>
  <c r="G79" i="116"/>
  <c r="I79" i="116"/>
  <c r="G80" i="116"/>
  <c r="I80" i="116"/>
  <c r="G81" i="116"/>
  <c r="I81" i="116"/>
  <c r="G82" i="116"/>
  <c r="I82" i="116"/>
  <c r="H71" i="116"/>
  <c r="H72" i="116"/>
  <c r="H73" i="116"/>
  <c r="G71" i="116"/>
  <c r="I71" i="116" s="1"/>
  <c r="I74" i="116" s="1"/>
  <c r="G72" i="116"/>
  <c r="I72" i="116"/>
  <c r="G73" i="116"/>
  <c r="H61" i="116"/>
  <c r="H62" i="116"/>
  <c r="H63" i="116"/>
  <c r="H64" i="116"/>
  <c r="H65" i="116"/>
  <c r="H66" i="116"/>
  <c r="H67" i="116"/>
  <c r="G61" i="116"/>
  <c r="I61" i="116"/>
  <c r="G62" i="116"/>
  <c r="I62" i="116"/>
  <c r="G63" i="116"/>
  <c r="I63" i="116"/>
  <c r="G64" i="116"/>
  <c r="I64" i="116"/>
  <c r="G65" i="116"/>
  <c r="I65" i="116"/>
  <c r="G66" i="116"/>
  <c r="I66" i="116"/>
  <c r="G67" i="116"/>
  <c r="I67" i="116"/>
  <c r="H46" i="116"/>
  <c r="H47" i="116"/>
  <c r="H48" i="116"/>
  <c r="H49" i="116"/>
  <c r="H50" i="116"/>
  <c r="H51" i="116"/>
  <c r="H52" i="116"/>
  <c r="H53" i="116"/>
  <c r="H54" i="116"/>
  <c r="H55" i="116"/>
  <c r="H56" i="116"/>
  <c r="H57" i="116"/>
  <c r="G46" i="116"/>
  <c r="I46" i="116"/>
  <c r="G47" i="116"/>
  <c r="I47" i="116"/>
  <c r="G48" i="116"/>
  <c r="I48" i="116"/>
  <c r="G49" i="116"/>
  <c r="I49" i="116"/>
  <c r="G50" i="116"/>
  <c r="I50" i="116"/>
  <c r="G51" i="116"/>
  <c r="I51" i="116"/>
  <c r="G52" i="116"/>
  <c r="I52" i="116"/>
  <c r="G53" i="116"/>
  <c r="I53" i="116"/>
  <c r="G54" i="116"/>
  <c r="I54" i="116"/>
  <c r="G55" i="116"/>
  <c r="I55" i="116"/>
  <c r="G56" i="116"/>
  <c r="I56" i="116"/>
  <c r="G57" i="116"/>
  <c r="I57" i="116"/>
  <c r="H41" i="116"/>
  <c r="H42" i="116"/>
  <c r="G41" i="116"/>
  <c r="I41" i="116"/>
  <c r="G42" i="116"/>
  <c r="I42" i="116"/>
  <c r="H30" i="116"/>
  <c r="H31" i="116"/>
  <c r="H32" i="116"/>
  <c r="H33" i="116"/>
  <c r="G30" i="116"/>
  <c r="I30" i="116"/>
  <c r="G31" i="116"/>
  <c r="I31" i="116"/>
  <c r="G32" i="116"/>
  <c r="I32" i="116"/>
  <c r="G33" i="116"/>
  <c r="I33" i="116"/>
  <c r="H23" i="116"/>
  <c r="H24" i="116"/>
  <c r="I24" i="116" s="1"/>
  <c r="H25" i="116"/>
  <c r="G23" i="116"/>
  <c r="I23" i="116" s="1"/>
  <c r="G24" i="116"/>
  <c r="G25" i="116"/>
  <c r="I25" i="116" s="1"/>
  <c r="H19" i="116"/>
  <c r="G19" i="116"/>
  <c r="H12" i="116"/>
  <c r="H13" i="116"/>
  <c r="H14" i="116"/>
  <c r="H15" i="116"/>
  <c r="G12" i="116"/>
  <c r="I12" i="116" s="1"/>
  <c r="G13" i="116"/>
  <c r="I13" i="116" s="1"/>
  <c r="G14" i="116"/>
  <c r="I14" i="116" s="1"/>
  <c r="G15" i="116"/>
  <c r="I15" i="116" s="1"/>
  <c r="H37" i="117"/>
  <c r="G24" i="117"/>
  <c r="G25" i="117" s="1"/>
  <c r="G30" i="117"/>
  <c r="G37" i="117"/>
  <c r="G38" i="117"/>
  <c r="G42" i="117"/>
  <c r="G45" i="117"/>
  <c r="G46" i="117" s="1"/>
  <c r="H45" i="117"/>
  <c r="H46" i="117" s="1"/>
  <c r="H42" i="117"/>
  <c r="H41" i="117"/>
  <c r="G41" i="117"/>
  <c r="H38" i="117"/>
  <c r="H33" i="117"/>
  <c r="G33" i="117"/>
  <c r="H30" i="117"/>
  <c r="H27" i="117"/>
  <c r="G27" i="117"/>
  <c r="G28" i="117" s="1"/>
  <c r="H24" i="117"/>
  <c r="H25" i="117" s="1"/>
  <c r="H21" i="117"/>
  <c r="G21" i="117"/>
  <c r="G22" i="117" s="1"/>
  <c r="H18" i="117"/>
  <c r="H19" i="117" s="1"/>
  <c r="G18" i="117"/>
  <c r="G19" i="117" s="1"/>
  <c r="H12" i="117"/>
  <c r="G12" i="117"/>
  <c r="G11" i="117"/>
  <c r="I11" i="117" s="1"/>
  <c r="H192" i="116"/>
  <c r="G192" i="116"/>
  <c r="H191" i="116"/>
  <c r="H193" i="116"/>
  <c r="G191" i="116"/>
  <c r="G193" i="116"/>
  <c r="H175" i="116"/>
  <c r="H181" i="116"/>
  <c r="G175" i="116"/>
  <c r="H153" i="116"/>
  <c r="H173" i="116" s="1"/>
  <c r="G153" i="116"/>
  <c r="I153" i="116"/>
  <c r="H124" i="116"/>
  <c r="G124" i="116"/>
  <c r="I124" i="116" s="1"/>
  <c r="I151" i="116" s="1"/>
  <c r="H45" i="116"/>
  <c r="G45" i="116"/>
  <c r="H183" i="116"/>
  <c r="H187" i="116"/>
  <c r="G183" i="116"/>
  <c r="H85" i="116"/>
  <c r="H122" i="116" s="1"/>
  <c r="G85" i="116"/>
  <c r="I85" i="116"/>
  <c r="H76" i="116"/>
  <c r="H83" i="116"/>
  <c r="G76" i="116"/>
  <c r="I76" i="116"/>
  <c r="I83" i="116" s="1"/>
  <c r="H70" i="116"/>
  <c r="H74" i="116"/>
  <c r="G70" i="116"/>
  <c r="G74" i="116"/>
  <c r="H60" i="116"/>
  <c r="H68" i="116"/>
  <c r="G60" i="116"/>
  <c r="H58" i="116"/>
  <c r="H40" i="116"/>
  <c r="H43" i="116"/>
  <c r="G40" i="116"/>
  <c r="H37" i="116"/>
  <c r="H38" i="116" s="1"/>
  <c r="G37" i="116"/>
  <c r="G38" i="116" s="1"/>
  <c r="H29" i="116"/>
  <c r="H35" i="116" s="1"/>
  <c r="G29" i="116"/>
  <c r="H22" i="116"/>
  <c r="H27" i="116" s="1"/>
  <c r="G22" i="116"/>
  <c r="H18" i="116"/>
  <c r="I18" i="116" s="1"/>
  <c r="G18" i="116"/>
  <c r="G20" i="116"/>
  <c r="H11" i="116"/>
  <c r="G11" i="116"/>
  <c r="G16" i="116" s="1"/>
  <c r="G43" i="116"/>
  <c r="I60" i="116"/>
  <c r="G83" i="116"/>
  <c r="I183" i="116"/>
  <c r="G181" i="116"/>
  <c r="G35" i="116"/>
  <c r="G27" i="116"/>
  <c r="I40" i="116"/>
  <c r="I43" i="116" s="1"/>
  <c r="H16" i="116"/>
  <c r="I45" i="116"/>
  <c r="I58" i="116" s="1"/>
  <c r="G187" i="116"/>
  <c r="G68" i="116"/>
  <c r="G122" i="116"/>
  <c r="I191" i="116"/>
  <c r="G58" i="116"/>
  <c r="I70" i="116"/>
  <c r="G151" i="116"/>
  <c r="I68" i="116"/>
  <c r="I175" i="116"/>
  <c r="I192" i="116"/>
  <c r="I193" i="116" s="1"/>
  <c r="I73" i="116"/>
  <c r="I179" i="116"/>
  <c r="I187" i="116"/>
  <c r="H28" i="117"/>
  <c r="I15" i="117" l="1"/>
  <c r="I16" i="117" s="1"/>
  <c r="I29" i="116"/>
  <c r="I35" i="116" s="1"/>
  <c r="H20" i="116"/>
  <c r="H194" i="116" s="1"/>
  <c r="G173" i="116"/>
  <c r="G194" i="116" s="1"/>
  <c r="I37" i="116"/>
  <c r="I38" i="116" s="1"/>
  <c r="I22" i="116"/>
  <c r="I27" i="116" s="1"/>
  <c r="H151" i="116"/>
  <c r="I19" i="116"/>
  <c r="I20" i="116" s="1"/>
  <c r="I170" i="116"/>
  <c r="I173" i="116" s="1"/>
  <c r="I30" i="117"/>
  <c r="I31" i="117" s="1"/>
  <c r="I18" i="117"/>
  <c r="I34" i="117"/>
  <c r="H39" i="117"/>
  <c r="I41" i="117"/>
  <c r="I24" i="117"/>
  <c r="I25" i="117" s="1"/>
  <c r="H22" i="117"/>
  <c r="I19" i="117"/>
  <c r="G13" i="117"/>
  <c r="I27" i="117"/>
  <c r="I28" i="117" s="1"/>
  <c r="I33" i="117"/>
  <c r="I42" i="117"/>
  <c r="G39" i="117"/>
  <c r="H13" i="117"/>
  <c r="I12" i="117"/>
  <c r="I13" i="117" s="1"/>
  <c r="I38" i="117"/>
  <c r="H31" i="117"/>
  <c r="I37" i="117"/>
  <c r="H35" i="117"/>
  <c r="I45" i="117"/>
  <c r="I46" i="117" s="1"/>
  <c r="H43" i="117"/>
  <c r="G43" i="117"/>
  <c r="G35" i="117"/>
  <c r="I21" i="117"/>
  <c r="G31" i="117"/>
  <c r="I181" i="116"/>
  <c r="I11" i="116"/>
  <c r="I16" i="116" s="1"/>
  <c r="G47" i="117" l="1"/>
  <c r="I194" i="116"/>
  <c r="H47" i="117"/>
  <c r="I35" i="117"/>
  <c r="I22" i="117"/>
  <c r="I43" i="117"/>
  <c r="I39" i="117"/>
</calcChain>
</file>

<file path=xl/sharedStrings.xml><?xml version="1.0" encoding="utf-8"?>
<sst xmlns="http://schemas.openxmlformats.org/spreadsheetml/2006/main" count="597" uniqueCount="369">
  <si>
    <t>ITEM</t>
  </si>
  <si>
    <t>DISCRIMINAÇÃO DOS SERVIÇOS</t>
  </si>
  <si>
    <t>QUANT</t>
  </si>
  <si>
    <t xml:space="preserve">PROJETO : </t>
  </si>
  <si>
    <t>LOCAL: :</t>
  </si>
  <si>
    <t>SECRETARIA DE PLANEJAMENTO, TRÂNSITO E MEIO AMBIENTE</t>
  </si>
  <si>
    <t>1.1</t>
  </si>
  <si>
    <t>1.2</t>
  </si>
  <si>
    <t>pç</t>
  </si>
  <si>
    <t>2.1</t>
  </si>
  <si>
    <t>3.1</t>
  </si>
  <si>
    <t>3.2</t>
  </si>
  <si>
    <t>4.1</t>
  </si>
  <si>
    <t>TOTAL DO ITEM</t>
  </si>
  <si>
    <t>m²</t>
  </si>
  <si>
    <t>TOTAL GERAL</t>
  </si>
  <si>
    <t>LIMPEZA DA OBRA</t>
  </si>
  <si>
    <t>UNID</t>
  </si>
  <si>
    <t>unid</t>
  </si>
  <si>
    <t>ml</t>
  </si>
  <si>
    <t>QUANTITATIVO E ORÇAMENTO ESTIMATIVO - CONSTRUÇÃO</t>
  </si>
  <si>
    <t>Conforme recomendação do Tribunal de Contas do Estado de Santa Catarina, a planilha de orçamento básico está disponibilizada pela contratante em meio digital, para o preenchimento dos valores propostos. A planilha orçamentária de proposta da licitante, portanto, deverá seguir o mesmo padrão do orçamento básico e conter as mesmas informações adaptadas aos custos da empresa.</t>
  </si>
  <si>
    <t>O percentual de BDI (Benefícios e Despesas Indiretas) praticado pela licitante deverá ser evidenciado em separado, mas integrará o preço de cada um dos itens, caracterizando o preço final através do resultado do custo + BDI (20%).</t>
  </si>
  <si>
    <t>VALOR DA OBRA</t>
  </si>
  <si>
    <t>(R$)</t>
  </si>
  <si>
    <t>2.2</t>
  </si>
  <si>
    <t>TOTAL DA ETAPA</t>
  </si>
  <si>
    <t>PLACA DE OBRA (1,00x1,00m)</t>
  </si>
  <si>
    <t>Un</t>
  </si>
  <si>
    <t>1.3</t>
  </si>
  <si>
    <t>m³</t>
  </si>
  <si>
    <t>INFRA-ESTRUTURA</t>
  </si>
  <si>
    <t>Obs.: O concreto armado é completo, e  inclui  escoramentos, pregos, armaduras, formas, espaçadores, lançamento, cura, desforma Fck = 20 Mpa</t>
  </si>
  <si>
    <t>SUPRA-ESTRUTURA</t>
  </si>
  <si>
    <t>IMPERMEABILIZAÇÕES</t>
  </si>
  <si>
    <t>PAREDES E PAINÉIS</t>
  </si>
  <si>
    <t>ESQUADRIAS</t>
  </si>
  <si>
    <t xml:space="preserve"> </t>
  </si>
  <si>
    <t>REVESTIMENTOS</t>
  </si>
  <si>
    <t>PAVIMENTAÇÕES INTERNAS</t>
  </si>
  <si>
    <t>m</t>
  </si>
  <si>
    <t>PINTURA</t>
  </si>
  <si>
    <t>1.4</t>
  </si>
  <si>
    <t xml:space="preserve">IMPERMEABILIZAÇÃO COM MANTA ASFÁLTICA DE VIGAS DE BALDRAME </t>
  </si>
  <si>
    <t xml:space="preserve"> MOVIMENTAÇÃO EM TERRA</t>
  </si>
  <si>
    <t>CERÂMICA EXTRA  PEI-3 20X30 COM ACABAMENTO FOSCO/ACETINADO PAREDES DOS SANITÁRIOS MASCULINO, FEMININO E DEFICIENTE FÍSICO  COM ALT. TETO, C/ARGAMASSA COLANTE E REJUNTE 3mm CLARO</t>
  </si>
  <si>
    <t>1.5</t>
  </si>
  <si>
    <t>LOCAÇÃO DA OBRA</t>
  </si>
  <si>
    <t xml:space="preserve">CANTEIRO DE OBRAS CONFORME NR-18 COM ESCRITÓRIO, DEPÓSITO, VESTIÁRIOS E ÁREA DE VIVÊNCIA </t>
  </si>
  <si>
    <t>MUNICÍPIO DE TIMBÓ</t>
  </si>
  <si>
    <t>PREÇO UNITÁRIO</t>
  </si>
  <si>
    <t xml:space="preserve">PREÇO TOTAL </t>
  </si>
  <si>
    <t>MÃO DE OBRA (R$)</t>
  </si>
  <si>
    <t>MATERIAL (R$)</t>
  </si>
  <si>
    <t>SERVÇOS INICIAIS</t>
  </si>
  <si>
    <t>4.2</t>
  </si>
  <si>
    <t>4.3</t>
  </si>
  <si>
    <t>4.4</t>
  </si>
  <si>
    <t>5.1</t>
  </si>
  <si>
    <t>6.1</t>
  </si>
  <si>
    <t>6.2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</si>
  <si>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</si>
  <si>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</si>
  <si>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</si>
  <si>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</si>
  <si>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</si>
  <si>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</si>
  <si>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</si>
  <si>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</si>
  <si>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</si>
  <si>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8.8</t>
  </si>
  <si>
    <t xml:space="preserve">COBERTURA </t>
  </si>
  <si>
    <t>9.1</t>
  </si>
  <si>
    <t>9.2</t>
  </si>
  <si>
    <t>9.3</t>
  </si>
  <si>
    <t>9.4</t>
  </si>
  <si>
    <t>CHAPISCO EM  ALVENARIA , LAJES, VIGAS E PILARES, TRAÇO 1:4  Espessura  7mm INTERNA E EXTERNAMENTE</t>
  </si>
  <si>
    <t xml:space="preserve">REBOCO EM ALVENARIA, LAJE, VIGAS E PILARES, TRAÇO 1:3:8  15mm INTERNA E EXTERNAMENTE  </t>
  </si>
  <si>
    <t xml:space="preserve">SUB-BASE DE BRITA Nº02 COM ESP. DE 4cm </t>
  </si>
  <si>
    <t>CONTRAPISO DE 6CM DE CONCRETO USINADO IMPERMEABILIZANTE E Fck=20MPa (inclui vibração, lançamento e cura)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</si>
  <si>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</si>
  <si>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</si>
  <si>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</si>
  <si>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</si>
  <si>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</si>
  <si>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</si>
  <si>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</si>
  <si>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</si>
  <si>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</si>
  <si>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</si>
  <si>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11.6</t>
  </si>
  <si>
    <t>11.7</t>
  </si>
  <si>
    <t>12.1</t>
  </si>
  <si>
    <t>INSTALAÇÃO PREVENTIVA DE INCÊNDIO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</si>
  <si>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</si>
  <si>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</si>
  <si>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</si>
  <si>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</si>
  <si>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</si>
  <si>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</si>
  <si>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</si>
  <si>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</si>
  <si>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</si>
  <si>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</si>
  <si>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14.1</t>
  </si>
  <si>
    <r>
      <t xml:space="preserve">DATA : </t>
    </r>
    <r>
      <rPr>
        <sz val="10"/>
        <rFont val="Arial"/>
        <family val="2"/>
      </rPr>
      <t xml:space="preserve"> Outubro/07</t>
    </r>
  </si>
  <si>
    <t>7.3</t>
  </si>
  <si>
    <t>12.5</t>
  </si>
  <si>
    <t>12.6</t>
  </si>
  <si>
    <t>FUNDO PREPARADOR NAS PAREDES INTERNAS, EXTERNAS, PILARES E LAJES REBOCADAS    (1 demão)</t>
  </si>
  <si>
    <t>12.7</t>
  </si>
  <si>
    <t>7.4</t>
  </si>
  <si>
    <t>3.3</t>
  </si>
  <si>
    <t>DESPESAS COM  ART</t>
  </si>
  <si>
    <t>ESCAVAÇÃO MANUAL PROF. ATÉ 3M (vigas baldrames e sapatas)</t>
  </si>
  <si>
    <t>REATERRO DAS VIGAS BALDRAME E SAPATA</t>
  </si>
  <si>
    <t>SAPATAS EM CONCRETO ARMADO Fck=20 Mpa, COM A BRITA PARA BASE</t>
  </si>
  <si>
    <t>VIGA BALDRAME EM CONCRETO ARMADO Fck=20 Mpa, COM A BRITA PARA BASE</t>
  </si>
  <si>
    <t>COLARINHO EM CONCRETO ARMADO Fck=20 Mpa</t>
  </si>
  <si>
    <t>EXECUTAR FURO DE TRADO ARMADO COM ARMADURA TRIANGULAR COM FERRO DE 10mm  DIÂMETRO 20cm, h=1,50m Fck=20 Mpa</t>
  </si>
  <si>
    <t xml:space="preserve">VIGAS EM CONCRETO ARMADO  Fck=20MPa </t>
  </si>
  <si>
    <t xml:space="preserve">PILARES DE CONCRETO ARMADO Fck=20 MPa </t>
  </si>
  <si>
    <t xml:space="preserve">ESCADA EM CONCRETO ARMADO  Fck=20MPa </t>
  </si>
  <si>
    <t xml:space="preserve">ALVENARIA DE TIJOLO 6 FUROS DEITADO PARA REBOCO 02 LADOS (9x14x29cm) </t>
  </si>
  <si>
    <t>ALVENARIA DE TIJOLO 6 FUROS EM PÉ PARA REBOCO 02 LADOS (9x14x29cm) (platibanda e paredes caixa d'água)</t>
  </si>
  <si>
    <t>TIJOLO DE VIDRO COM VENTILAÇÃO</t>
  </si>
  <si>
    <t>PORTA DE MADEIRA LISA 01 FOLHA EIXO VERTICAL (0,80x2,10)m COM FERRAGEM CROMADA - COLOCADA  (de acordo com a NBR 9050)</t>
  </si>
  <si>
    <t xml:space="preserve">PORTA DE MADEIRA LISA 01 FOLHA EIXO VERTICAL (0,80x2,10)m COM FERRAGEM CROMADA - COLOCADA </t>
  </si>
  <si>
    <t xml:space="preserve">PORTA DE MADEIRA LISA 01 FOLHA EIXO VERTICAL (0,70x2,10)m COM FERRAGEM CROMADA - COLOCADA </t>
  </si>
  <si>
    <t xml:space="preserve">PORTA DE VIDRO TEMPERADO 1 FOLHAS DE ABRIR PIVOTANTE (115x230), 10MM INCOLOR COM FERRAGEM PLATINA E PERFIL ALUMÍNIO ANODIZADO FOSCO - COLOCADA </t>
  </si>
  <si>
    <t xml:space="preserve">PORTA DE VIDRO TEMPERADO 4 FOLHAS DE CORRER (400x230), SENDO DUAS FIXAS E DUAS DE CORRER, 10MM INCOLOR COM FERRAGEM PLATINA E PERFIL ALUMÍNIO ANODIZADO FOSCO - COLOCADA </t>
  </si>
  <si>
    <t xml:space="preserve">PORTA DE VIDRO TEMPERADO 1 FOLHAS DE ABRIR PIVOTANTE (90x210), 10MM INCOLOR COM FERRAGEM PLATINA E PERFIL ALUMÍNIO ANODIZADO FOSCO - COLOCADA </t>
  </si>
  <si>
    <t xml:space="preserve">JANELA DE VIDRO TEMPERADO 4 FOLHAS DE CORRER (200x120), SENDO DUAS FIXAS E DUAS DE CORRER, 8MM INCOLOR COM FERRAGEM PLATINA E PERFIL ALUMÍNIO ANODIZADO FOSCO - COLOCADA </t>
  </si>
  <si>
    <t xml:space="preserve">JANELA DE VIDRO TEMPERADO 2 FOLHAS BASCULANTE (100x50), SENDO DUAS FIXAS E DUAS MÓVEIS, 8MM INCOLOR COM FERRAGEM PLATINA E PERFIL ALUMÍNIO ANODIZADO FOSCO - COLOCADA </t>
  </si>
  <si>
    <t xml:space="preserve">JANELA DE VIDRO TEMPERADO 2 FOLHAS DE CORRER (110x120), DUAS DE CORRER, 8MM INCOLOR COM FERRAGEM PLATINA E PERFIL ALUMÍNIO ANODIZADO FOSCO - COLOCADA </t>
  </si>
  <si>
    <t xml:space="preserve">JANELA DE VIDRO TEMPERADO 4 FOLHAS BASCULANTE (200x50), SENDO DUAS FIXAS E DUAS MÓVEIS, 8MM INCOLOR COM FERRAGEM PLATINA E PERFIL ALUMÍNIO ANODIZADO FOSCO - COLOCADA </t>
  </si>
  <si>
    <t xml:space="preserve">JANELA DE VIDRO TEMPERADO 4 FOLHAS BASCULANTE (200x80), SENDO DUAS FIXAS E DUAS MÓVEIS, 8MM INCOLOR COM FERRAGEM PLATINA E PERFIL ALUMÍNIO ANODIZADO FOSCO - COLOCADA </t>
  </si>
  <si>
    <t xml:space="preserve">MALHA DE FERRO PARA O PISO Ø4,2mm  </t>
  </si>
  <si>
    <t>FUNDO PREPARADOR PARA PORTAS DE MADEIRA (uma demão)</t>
  </si>
  <si>
    <t>PINTURA DAS PORTAS DE MADEIRA EM ESMALTE SINTÉTICO BRILHANTE NA COR GELO       (2 demãos) OU ATÉ PERFEITO RECOBRIMENTO</t>
  </si>
  <si>
    <t>PINTURA  NAS PAREDES INTERNAS, EXTERNAS, PILARES E LAJES  EM ACRÍLICO SEMI-BRILHO NA COR BRANCO (2 demãos) OU ATÉ PERFEITO RECOBRIMENTO</t>
  </si>
  <si>
    <t>PORTA PAPEL TOALHA C/ 1 FARDO DE PAPEL TOALHA</t>
  </si>
  <si>
    <t>BR</t>
  </si>
  <si>
    <t>MÃO DE OBRA PARA INSTALAÇÃO HIDRÁULICA</t>
  </si>
  <si>
    <t>INSTALAÇÃO SANITÁRIA</t>
  </si>
  <si>
    <t>CAIXA DE INSPEÇÃO 30X30 PLASTICA</t>
  </si>
  <si>
    <t>INSTALAÇÃO HIDRÁULICA E PLUVIAL</t>
  </si>
  <si>
    <t>M</t>
  </si>
  <si>
    <t>MÃO DE OBRA PARA INSTALAÇÃO SANITÁRIA</t>
  </si>
  <si>
    <t>INSTALAÇÃO ELÉTRICA</t>
  </si>
  <si>
    <t>CAIXA OCTOGONAL FUNDO MÓVEL</t>
  </si>
  <si>
    <t>MÃO DE OBRA PARA INSTALAÇÃO ELÉTRICA</t>
  </si>
  <si>
    <t>EXTINTOR DE INCÊNCIO PQS 4KG</t>
  </si>
  <si>
    <t>SINALIZAÇÃO DE EMERGÊNGIA</t>
  </si>
  <si>
    <t>AMPLIAÇÃO SAMAE</t>
  </si>
  <si>
    <t>3.4</t>
  </si>
  <si>
    <t>4.5</t>
  </si>
  <si>
    <t>6.3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</si>
  <si>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</si>
  <si>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</si>
  <si>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</si>
  <si>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</si>
  <si>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</si>
  <si>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</si>
  <si>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</si>
  <si>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</si>
  <si>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</si>
  <si>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10.6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</si>
  <si>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</si>
  <si>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</si>
  <si>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</si>
  <si>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</si>
  <si>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</si>
  <si>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</si>
  <si>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</si>
  <si>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</si>
  <si>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</si>
  <si>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</si>
  <si>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</si>
  <si>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</si>
  <si>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</si>
  <si>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</si>
  <si>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</si>
  <si>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</si>
  <si>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</si>
  <si>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</si>
  <si>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</si>
  <si>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</si>
  <si>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</si>
  <si>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</si>
  <si>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</si>
  <si>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</si>
  <si>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</si>
  <si>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</si>
  <si>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</si>
  <si>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</si>
  <si>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</si>
  <si>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</si>
  <si>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</si>
  <si>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</si>
  <si>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</si>
  <si>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</si>
  <si>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</si>
  <si>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</si>
  <si>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</si>
  <si>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</si>
  <si>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</si>
  <si>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</si>
  <si>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</si>
  <si>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</si>
  <si>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</si>
  <si>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</si>
  <si>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</si>
  <si>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</si>
  <si>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</si>
  <si>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</si>
  <si>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</si>
  <si>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</si>
  <si>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</si>
  <si>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</si>
  <si>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</si>
  <si>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</si>
  <si>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</si>
  <si>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</si>
  <si>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</si>
  <si>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</si>
  <si>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</si>
  <si>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</si>
  <si>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14.2</t>
  </si>
  <si>
    <t>14.3</t>
  </si>
  <si>
    <t>14.4</t>
  </si>
  <si>
    <t>14.5</t>
  </si>
  <si>
    <t>15.1</t>
  </si>
  <si>
    <t>15.2</t>
  </si>
  <si>
    <t>15.3</t>
  </si>
  <si>
    <t>15.4</t>
  </si>
  <si>
    <t>16.1</t>
  </si>
  <si>
    <t xml:space="preserve">TAPUME EM CHAPA DE COMPENSADO - esp. De 14mm e altura 2,20m </t>
  </si>
  <si>
    <t xml:space="preserve">LAJE PISO PRÉ-MOLDADA TRELIÇADA 12+4 COM SOBRECARGA 250kg/m², COM MALHA DE AÇO E AÇO NEGATIVO (conforme espec. fabricante) COM CAPEAMENTO </t>
  </si>
  <si>
    <t xml:space="preserve">LAJE FORRO PRÉ-MOLDADA TRELIÇADA12+4 COM SOBRECARGA 250kg/m², COM MALHA DE AÇO E AÇO NEGATIVO (conforme espec. fabricante) COM CAPEAMENTO </t>
  </si>
  <si>
    <t>VIGOTE PRÉ-MOLDADO 3,00M COM APOIO EM BLOCO DE CONCRETO COM PREENCHIMENTO DE CONCRETO (10x20x40cm)</t>
  </si>
  <si>
    <t>RUFO DE ALUMÍNIO COM ESPESSURA DE 0,7mm, C=0,60m COLOCADO</t>
  </si>
  <si>
    <t>CALHA DE ALUMÍNIO COM ESPESSURA DE 0,7mm, C=0,90m COLOCADO</t>
  </si>
  <si>
    <t>CALHA DE ALUMÍNIO COM ESPESSURA DE 0,7mm, C=0,60m COLOCADO</t>
  </si>
  <si>
    <t>PINGADEIRAS DE ALUMÍNIO COM ESPESSURA DE 0,5mm, C=0,30m COLOCADO</t>
  </si>
  <si>
    <t>PINGADEIRAS DE ALUMÍNIO COM ESPESSURA DE 0,5mm, C=0,60m COLOCADO</t>
  </si>
  <si>
    <t>TELHA DE CIMENTO AMIANTO e=8MM COM GANCHOS DE FIXAÇÃO E CUMEEIRA</t>
  </si>
  <si>
    <t>NIVELAMENTO MANUAL</t>
  </si>
  <si>
    <t>REGULARIZAÇÃO DE BASE P/REVEST. DE PISO ESP. MÉDIA 1,5cm (MASSA FINA) ]</t>
  </si>
  <si>
    <t>RODAPÉ DE CERÂMICA 8cmCOM ACABAMENTO FOSCO/ACETINADO CINZA CLARO E COM ARGAMASSA COLANTE</t>
  </si>
  <si>
    <t>PAPELEIRA ALUMÍNIO CROMADA</t>
  </si>
  <si>
    <t>PASTILHA DE PORCELANA COR AZUL ESCURO DIMENSÃO 5X5 EXTERNAMENTE</t>
  </si>
  <si>
    <t>RETIRADA DO MATERIAL CONSTRUTIVO (KB-TUDO)</t>
  </si>
  <si>
    <t>TANQUE SÉPTICO E FILTRO ANAERÓBIO</t>
  </si>
  <si>
    <t>BLOCO AUTÔNOMO COM FAROL 2x55W</t>
  </si>
  <si>
    <t>LUZ DE EMERGÊNCIA PL 9W</t>
  </si>
  <si>
    <t>PLACA DE SAÍDA DE EMERGÊNCIA COM ILUMINAÇÃO</t>
  </si>
  <si>
    <t>PLACA DE SAÍDA DE EMERGÊNCIA COM ILUMINAÇÃO DUPLA FACE</t>
  </si>
  <si>
    <t>CORRIMÃO ESCADAS (h=0,85m; c=10,28m), GUARDA CORPO DE FERRO E CORRIMÃO (h=1,10m; c=6,65m)</t>
  </si>
  <si>
    <t>SOLEIRAS DE GRANITO COR CINZA CLARO (JANELAS E NA PORTA DE ENTRADA E SAÍDA LATERAL)</t>
  </si>
  <si>
    <t xml:space="preserve">PISO CERÂMICO CARGA PEI-5, EXTRA,  45x45cm COM ACABAMENTO FOSCO/ACETINADO CINZA CLARO COM ARGAMASSA COLANTE E REJUNTE 5mm CLARO </t>
  </si>
  <si>
    <t>TUBO DE CONCRETO Ø 300 MM ENVOLVIDO COM BRITA N°01 E MANTA GEOTÊXTIL</t>
  </si>
  <si>
    <t>TORNEIRA METAL CROMADA  P/ LAVATÓRIO C/ FECHAMENTO PRISMATIC</t>
  </si>
  <si>
    <t>16.2</t>
  </si>
  <si>
    <t xml:space="preserve">ADAPTADOR C/ FLANGE 25MM X 3/4" </t>
  </si>
  <si>
    <t xml:space="preserve">ADAPTADOR C/ FLANGE 50MM X 1.1/2" </t>
  </si>
  <si>
    <t>BACIO CONVENCIONAL  C/ ASSENTO MDF BRANCO COM ANEL DE VEDAÇÃO, MASSA P/CALAFETA E PARAFUSOS</t>
  </si>
  <si>
    <t>CAIXA D'ÁGUA DE FIBRA 2.000L C/BÓIA  FIBRA</t>
  </si>
  <si>
    <r>
      <t>FLEXÍVEL DE PVC</t>
    </r>
    <r>
      <rPr>
        <b/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50CM</t>
    </r>
    <r>
      <rPr>
        <b/>
        <sz val="8"/>
        <color indexed="10"/>
        <rFont val="Arial"/>
        <family val="2"/>
      </rPr>
      <t/>
    </r>
  </si>
  <si>
    <t>JOELHO DE 90° SOLDÁVEL 25MM COM BUCHA DE LATÃO</t>
  </si>
  <si>
    <t>JOELHO DE 90° SOLDÁVEL 40MM</t>
  </si>
  <si>
    <t xml:space="preserve">JOELHO DE 90° SOLDÁVEL 40MM COM BUCHA DE LATÃO </t>
  </si>
  <si>
    <t xml:space="preserve">JOELHO DE 45° SOLDÁVEL 50MM </t>
  </si>
  <si>
    <t xml:space="preserve">JOELHO DE 90° SOLDÁVEL 50MM </t>
  </si>
  <si>
    <t xml:space="preserve">JOELHO DE 90° SOLDÁVEL 60MM </t>
  </si>
  <si>
    <t>LAVATÓRIO C/ COLUNA BRANCO  PARAFUSOS</t>
  </si>
  <si>
    <t>LAVATÓRIO SUSPENSO BRANCO  PARAFUSOS</t>
  </si>
  <si>
    <t>MICTÓRIO CONVENCIONAL BRANCO C/ PARAFUSOS CJ.VÁLULA PRISMATIC</t>
  </si>
  <si>
    <t>REGISTRO DE GAVETA 25MM C/ ACABAMENTO CROMADO</t>
  </si>
  <si>
    <t xml:space="preserve">REGITRO DE ESFERA 25MM </t>
  </si>
  <si>
    <t xml:space="preserve">REGITRO DE ESFERA 40MM </t>
  </si>
  <si>
    <t xml:space="preserve">REGITRO DE ESFERA 50MM </t>
  </si>
  <si>
    <t xml:space="preserve">TÊ SOLDÁVEL 25MMx3/4" COM BUCHA DE LATÃO </t>
  </si>
  <si>
    <t xml:space="preserve">TÊ SOLDÁVEL 40MM COM BUCHA DE LATÃO </t>
  </si>
  <si>
    <t xml:space="preserve">TÊ SOLDÁVEL 40MM </t>
  </si>
  <si>
    <t xml:space="preserve">TÊ SOLDÁVEL 50MM </t>
  </si>
  <si>
    <t>TÊ SOLDÁVEL COM REDUÇÃO DE 60 P/ 50MM</t>
  </si>
  <si>
    <t xml:space="preserve">TÊ SOLDÁVEL COM REDUÇÃO DE 50 P/ 25MM </t>
  </si>
  <si>
    <t xml:space="preserve">TÊ SOLDÁVEL COM REDUÇÃO DE 50 P/ 40MM </t>
  </si>
  <si>
    <t xml:space="preserve">TUBO SOLDÁVEL 25MM </t>
  </si>
  <si>
    <t xml:space="preserve">TUBO SOLDÁVEL 40MM </t>
  </si>
  <si>
    <t xml:space="preserve">TUBO SOLDÁVEL 50MM </t>
  </si>
  <si>
    <t xml:space="preserve">TUBO SOLDÁVEL 60MM </t>
  </si>
  <si>
    <t xml:space="preserve">VÁLVULA DE DESCARCA C/ ACABAMENTO CROMADO </t>
  </si>
  <si>
    <t xml:space="preserve">JOELHO DE ESGOTO 45° 100MM </t>
  </si>
  <si>
    <t xml:space="preserve">JOELHO DE ESGOTO 45° 40MM </t>
  </si>
  <si>
    <t xml:space="preserve">JOELHO DE ESGOTO 45° 50MM </t>
  </si>
  <si>
    <t xml:space="preserve">JOELHO DE ESGOTO 45° 75MM </t>
  </si>
  <si>
    <t>JOELHO DE ESGOTO 90° 100MM</t>
  </si>
  <si>
    <t xml:space="preserve">JOELHO DE ESGOTO 90° 40MM </t>
  </si>
  <si>
    <t xml:space="preserve">JOELHO DE ESGOTO 90° 50MM </t>
  </si>
  <si>
    <t xml:space="preserve">JOELHO DE ESGOTO 90° 75MM </t>
  </si>
  <si>
    <t xml:space="preserve">JUNÇÃO DE ESGOTO 40MM </t>
  </si>
  <si>
    <t xml:space="preserve">JUNÇÃO DE ESGOTO 75MM </t>
  </si>
  <si>
    <t xml:space="preserve">JUNÇÃO DE ESGOTO REDUÇÃO 100 P/ 50MM </t>
  </si>
  <si>
    <t xml:space="preserve">JUNÇÃO DE ESGOTO REDUÇÃO 50 P/ 40MM </t>
  </si>
  <si>
    <t xml:space="preserve">PROLONGADOR PARA CAIXA SIFONADA 100x50 </t>
  </si>
  <si>
    <t xml:space="preserve">RALO SIFONADO COM GRELHA 100x100x50 </t>
  </si>
  <si>
    <t xml:space="preserve">TÊ DE ESGOTO 100MM </t>
  </si>
  <si>
    <t xml:space="preserve">TÊ DE ESGOTO 40MM </t>
  </si>
  <si>
    <t xml:space="preserve">TÊ DE ESGOTO REDUÇÃO 100 P/ 50MM </t>
  </si>
  <si>
    <t xml:space="preserve">TÊ DE ESGOTO REDUÇÃO 100 P/ 75MM </t>
  </si>
  <si>
    <t xml:space="preserve">TÊ DE ESGOTO REDUÇÃO 50 P/ 40MM </t>
  </si>
  <si>
    <t xml:space="preserve">TUBO ESGOTO 100MM </t>
  </si>
  <si>
    <t xml:space="preserve">TUBO ESGOTO 40MM </t>
  </si>
  <si>
    <t xml:space="preserve">TUBO ESGOTO 50MM </t>
  </si>
  <si>
    <t xml:space="preserve">TUBO ESGOTO 75MM </t>
  </si>
  <si>
    <t>TUBO EXTENSIVO  500ML</t>
  </si>
  <si>
    <t xml:space="preserve">CAIXA DE LUZ 4x2 </t>
  </si>
  <si>
    <t xml:space="preserve">CAIXA DE PASSAGEM ELÉTRICA </t>
  </si>
  <si>
    <t>DISJUNTOR BIFÁSICO 15A</t>
  </si>
  <si>
    <t xml:space="preserve">DISJUNTOR BIFÁSICO 20A </t>
  </si>
  <si>
    <t xml:space="preserve">ELETRODUTO CORRUGADO FLEXÍVEL 1" </t>
  </si>
  <si>
    <t xml:space="preserve">ELETRODUTO CORRUGADO FLEXÍVEL 20mm </t>
  </si>
  <si>
    <t xml:space="preserve">INTERRUPTOR PARALELO 1 TECLA C/ ESPELHO </t>
  </si>
  <si>
    <t>INTERRUPTOR PARALELO 2 TECLA C/ ESPELHO</t>
  </si>
  <si>
    <t>INTERRUPTOR SIMPLES 1 TECLA C/ ESPELHO</t>
  </si>
  <si>
    <t>INTERRUPTOR SIMPLES 2 TECLA C/ ESPELHO</t>
  </si>
  <si>
    <t>INTERRUPTOR SIMPLES 3 TECLA C/ ESPELHO</t>
  </si>
  <si>
    <t xml:space="preserve">LUMINÁRIA FLUORESCENTE 2x40W DE SOBREPOR, AUTO-BRILHO, COM ALETAS - COMPLETA, COR BRANCA </t>
  </si>
  <si>
    <t xml:space="preserve">QUADRO DE DISTRIBUIÇÃO COMPLETO P/ 12 NEMA/16 DIN </t>
  </si>
  <si>
    <t xml:space="preserve">TAMPA CEGA P/ CAIXA DE LUZ 4x2 </t>
  </si>
  <si>
    <t>TOMADA DE EMBUTIR 2 PINO UNIVERSAL C/ ESPELHO</t>
  </si>
  <si>
    <t xml:space="preserve">TOMADA DE EMBUTIR 3 PINO UNIVERSAL AR-CONDICIONADO C/ ESPELHO </t>
  </si>
  <si>
    <t>TOMADA DE EMBUTIR 3 PINO UNIVERSAL C/ ESPELHO</t>
  </si>
  <si>
    <t>Duque de Caxias, nº 54, Timbó/SC</t>
  </si>
  <si>
    <t>FIO FLEXÍVEL 2,5mm2</t>
  </si>
  <si>
    <t>13.20</t>
  </si>
  <si>
    <t>FORRO DE PVC BRANCO e=10mm COLOCADO  COM ESTRUTURA EM PERFIS DE AÇO GALVANIZADO A CADA 60cm E HASTES DE AÇO GALVANIZADO PARA FIXAÇÃO DA ESTRUTURA</t>
  </si>
  <si>
    <t>11.37</t>
  </si>
  <si>
    <t>INSTALAÇÃO DE PONTO DE AR-CONDICIONADO COM TUBO DE COBRE ENVELOPADO TERMICAMENTE</t>
  </si>
  <si>
    <t>PREFEITURA MUNICIPAL DE BENEDITO NOVO</t>
  </si>
  <si>
    <t>Benedito Novo-SC</t>
  </si>
  <si>
    <t>SELADOR ACRÍLICO</t>
  </si>
  <si>
    <t>TINTA ACRÍLICA</t>
  </si>
  <si>
    <t>O percentual de BDI (Benefícios e Despesas Indiretas) praticado pela licitante deverá ser evidenciado em separado, mas integrará o preço de cada um dos itens, caracterizando o preço final através do resultado do custo + BDI (25%).</t>
  </si>
  <si>
    <t>TOTAL GERAL COM BDI</t>
  </si>
  <si>
    <t>QUANTITATIVO E ORÇAMENTO ESTIMATIVO - ADAPTAÇÃO</t>
  </si>
  <si>
    <t>REGULARIZAÇÃO DA OBRA</t>
  </si>
  <si>
    <t>PLACA DA OBRA</t>
  </si>
  <si>
    <t>CONSTRUÇÃO DA CHURRASQUEIRA</t>
  </si>
  <si>
    <t>CHURRASQUEIRA COMPLETA</t>
  </si>
  <si>
    <t>CONSTRUÇÃO DO ABRIGO DE GÁS COM LIGAÇÕES</t>
  </si>
  <si>
    <t>ABRIGO COMPLETO</t>
  </si>
  <si>
    <t>REDE DE ESGOTO</t>
  </si>
  <si>
    <t>TUBULAÇÕES E CAIXA</t>
  </si>
  <si>
    <t>REDE DE ÁGUA</t>
  </si>
  <si>
    <t>REDE PLUVIAL</t>
  </si>
  <si>
    <t>TUBULAÇÕES E CAIXAS</t>
  </si>
  <si>
    <t>REDE ELÉTRICA</t>
  </si>
  <si>
    <t>CHAPISCO</t>
  </si>
  <si>
    <t>REBOCO</t>
  </si>
  <si>
    <t>PISO</t>
  </si>
  <si>
    <t>CONCRETO POLIDO</t>
  </si>
  <si>
    <t>PISO CERÂMICO</t>
  </si>
  <si>
    <t>LIMPEZA</t>
  </si>
  <si>
    <t>ANEXO VII-1-ESTIMATIVA DE CUSTOS</t>
  </si>
  <si>
    <t xml:space="preserve"> CENTRO DE EVENTOS - 2ª ETAPA -  PISO, COZINHA, ATENDIMENTO E CHURRASQUEIRA</t>
  </si>
  <si>
    <r>
      <t xml:space="preserve">DATA : </t>
    </r>
    <r>
      <rPr>
        <sz val="10"/>
        <rFont val="Arial"/>
        <family val="2"/>
      </rPr>
      <t xml:space="preserve">      Agosto/2011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</si>
</sst>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[$-416]mmmm\-yy;@"/>
  </numFmts>
  <fonts count="3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Trebuchet MS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Trebuchet MS"/>
      <family val="2"/>
    </font>
    <font>
      <sz val="10"/>
      <color rgb="FFFF0000"/>
      <name val="Times New Roman"/>
      <family val="1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164" fontId="4" fillId="0" borderId="0" xfId="2" applyFont="1" applyAlignment="1"/>
    <xf numFmtId="164" fontId="5" fillId="0" borderId="2" xfId="2" applyFont="1" applyFill="1" applyBorder="1" applyAlignment="1"/>
    <xf numFmtId="164" fontId="5" fillId="0" borderId="1" xfId="2" applyFont="1" applyFill="1" applyBorder="1" applyAlignment="1"/>
    <xf numFmtId="164" fontId="8" fillId="0" borderId="1" xfId="2" applyFont="1" applyFill="1" applyBorder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2" applyFont="1" applyBorder="1" applyAlignment="1"/>
    <xf numFmtId="0" fontId="11" fillId="0" borderId="3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14" fillId="0" borderId="0" xfId="2" applyFont="1"/>
    <xf numFmtId="164" fontId="14" fillId="0" borderId="0" xfId="2" applyFont="1" applyBorder="1"/>
    <xf numFmtId="164" fontId="2" fillId="0" borderId="0" xfId="2" applyFont="1"/>
    <xf numFmtId="164" fontId="13" fillId="0" borderId="0" xfId="2" applyFont="1" applyFill="1" applyBorder="1" applyAlignment="1">
      <alignment horizontal="center"/>
    </xf>
    <xf numFmtId="164" fontId="13" fillId="0" borderId="0" xfId="2" applyFont="1" applyBorder="1"/>
    <xf numFmtId="164" fontId="13" fillId="0" borderId="0" xfId="2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17" fontId="12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7" fontId="12" fillId="0" borderId="4" xfId="0" applyNumberFormat="1" applyFont="1" applyBorder="1" applyAlignment="1">
      <alignment horizontal="right"/>
    </xf>
    <xf numFmtId="0" fontId="11" fillId="0" borderId="6" xfId="0" applyFont="1" applyFill="1" applyBorder="1" applyAlignment="1">
      <alignment horizontal="center"/>
    </xf>
    <xf numFmtId="164" fontId="4" fillId="0" borderId="2" xfId="2" applyFont="1" applyBorder="1"/>
    <xf numFmtId="164" fontId="5" fillId="0" borderId="2" xfId="2" applyNumberFormat="1" applyFont="1" applyBorder="1"/>
    <xf numFmtId="164" fontId="5" fillId="0" borderId="1" xfId="2" applyFont="1" applyFill="1" applyBorder="1" applyAlignment="1">
      <alignment horizontal="center"/>
    </xf>
    <xf numFmtId="164" fontId="13" fillId="0" borderId="0" xfId="2" applyFont="1"/>
    <xf numFmtId="164" fontId="8" fillId="0" borderId="4" xfId="2" applyFont="1" applyBorder="1" applyAlignment="1">
      <alignment horizontal="right"/>
    </xf>
    <xf numFmtId="164" fontId="5" fillId="0" borderId="7" xfId="2" applyFont="1" applyBorder="1"/>
    <xf numFmtId="164" fontId="3" fillId="0" borderId="0" xfId="2" applyFont="1"/>
    <xf numFmtId="0" fontId="17" fillId="0" borderId="0" xfId="0" applyFont="1" applyBorder="1"/>
    <xf numFmtId="164" fontId="17" fillId="0" borderId="0" xfId="0" applyNumberFormat="1" applyFont="1" applyBorder="1"/>
    <xf numFmtId="0" fontId="17" fillId="0" borderId="0" xfId="0" applyFont="1"/>
    <xf numFmtId="0" fontId="5" fillId="0" borderId="5" xfId="0" applyFont="1" applyBorder="1" applyAlignment="1">
      <alignment horizontal="center"/>
    </xf>
    <xf numFmtId="0" fontId="19" fillId="0" borderId="1" xfId="0" applyFont="1" applyFill="1" applyBorder="1" applyAlignment="1"/>
    <xf numFmtId="164" fontId="19" fillId="0" borderId="1" xfId="2" applyFont="1" applyFill="1" applyBorder="1" applyAlignment="1"/>
    <xf numFmtId="0" fontId="16" fillId="2" borderId="8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center"/>
    </xf>
    <xf numFmtId="164" fontId="17" fillId="2" borderId="8" xfId="2" applyFont="1" applyFill="1" applyBorder="1" applyAlignment="1"/>
    <xf numFmtId="164" fontId="17" fillId="2" borderId="8" xfId="2" applyFont="1" applyFill="1" applyBorder="1" applyAlignment="1">
      <alignment horizontal="center"/>
    </xf>
    <xf numFmtId="164" fontId="17" fillId="2" borderId="8" xfId="2" applyFont="1" applyFill="1" applyBorder="1" applyAlignment="1">
      <alignment horizontal="right"/>
    </xf>
    <xf numFmtId="164" fontId="16" fillId="2" borderId="8" xfId="2" applyFont="1" applyFill="1" applyBorder="1"/>
    <xf numFmtId="164" fontId="16" fillId="2" borderId="9" xfId="2" applyFont="1" applyFill="1" applyBorder="1"/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/>
    </xf>
    <xf numFmtId="164" fontId="5" fillId="0" borderId="1" xfId="2" applyFont="1" applyFill="1" applyBorder="1"/>
    <xf numFmtId="164" fontId="5" fillId="0" borderId="0" xfId="2" applyNumberFormat="1" applyFont="1" applyBorder="1"/>
    <xf numFmtId="164" fontId="4" fillId="0" borderId="0" xfId="0" applyNumberFormat="1" applyFont="1" applyBorder="1"/>
    <xf numFmtId="164" fontId="5" fillId="0" borderId="0" xfId="2" applyFont="1"/>
    <xf numFmtId="0" fontId="8" fillId="0" borderId="5" xfId="0" applyFont="1" applyFill="1" applyBorder="1" applyAlignment="1">
      <alignment horizontal="center"/>
    </xf>
    <xf numFmtId="164" fontId="5" fillId="0" borderId="10" xfId="2" applyNumberFormat="1" applyFont="1" applyBorder="1"/>
    <xf numFmtId="0" fontId="11" fillId="0" borderId="11" xfId="0" applyFont="1" applyFill="1" applyBorder="1" applyAlignment="1">
      <alignment horizontal="center"/>
    </xf>
    <xf numFmtId="164" fontId="9" fillId="0" borderId="0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right" vertical="justify"/>
    </xf>
    <xf numFmtId="164" fontId="8" fillId="0" borderId="12" xfId="2" applyFont="1" applyBorder="1" applyAlignment="1">
      <alignment horizontal="left"/>
    </xf>
    <xf numFmtId="164" fontId="8" fillId="0" borderId="12" xfId="2" applyFont="1" applyBorder="1" applyAlignment="1">
      <alignment horizontal="right"/>
    </xf>
    <xf numFmtId="164" fontId="8" fillId="0" borderId="13" xfId="2" applyFont="1" applyBorder="1" applyAlignment="1">
      <alignment horizontal="right"/>
    </xf>
    <xf numFmtId="164" fontId="4" fillId="0" borderId="0" xfId="2" applyFont="1"/>
    <xf numFmtId="0" fontId="5" fillId="0" borderId="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2" applyFont="1" applyBorder="1"/>
    <xf numFmtId="0" fontId="8" fillId="0" borderId="1" xfId="0" applyFont="1" applyBorder="1" applyAlignment="1">
      <alignment horizontal="justify" vertical="justify"/>
    </xf>
    <xf numFmtId="164" fontId="5" fillId="0" borderId="0" xfId="2" applyFont="1" applyFill="1" applyBorder="1" applyAlignment="1"/>
    <xf numFmtId="0" fontId="5" fillId="0" borderId="0" xfId="0" applyFont="1" applyBorder="1"/>
    <xf numFmtId="166" fontId="15" fillId="0" borderId="4" xfId="0" applyNumberFormat="1" applyFont="1" applyBorder="1" applyAlignment="1">
      <alignment horizontal="left"/>
    </xf>
    <xf numFmtId="0" fontId="11" fillId="0" borderId="15" xfId="0" applyFont="1" applyBorder="1"/>
    <xf numFmtId="164" fontId="8" fillId="0" borderId="1" xfId="2" applyFont="1" applyFill="1" applyBorder="1" applyAlignment="1">
      <alignment horizontal="center"/>
    </xf>
    <xf numFmtId="164" fontId="8" fillId="0" borderId="7" xfId="2" applyFont="1" applyBorder="1"/>
    <xf numFmtId="0" fontId="9" fillId="0" borderId="0" xfId="0" applyFont="1" applyBorder="1"/>
    <xf numFmtId="0" fontId="9" fillId="0" borderId="0" xfId="0" applyFont="1"/>
    <xf numFmtId="0" fontId="9" fillId="0" borderId="1" xfId="0" applyFont="1" applyFill="1" applyBorder="1" applyAlignment="1">
      <alignment horizontal="center"/>
    </xf>
    <xf numFmtId="164" fontId="8" fillId="0" borderId="0" xfId="2" applyNumberFormat="1" applyFont="1" applyBorder="1"/>
    <xf numFmtId="164" fontId="9" fillId="0" borderId="0" xfId="0" applyNumberFormat="1" applyFont="1" applyBorder="1"/>
    <xf numFmtId="164" fontId="4" fillId="0" borderId="0" xfId="0" applyNumberFormat="1" applyFont="1"/>
    <xf numFmtId="0" fontId="8" fillId="0" borderId="1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justify"/>
    </xf>
    <xf numFmtId="164" fontId="9" fillId="0" borderId="1" xfId="2" applyFont="1" applyFill="1" applyBorder="1" applyAlignment="1">
      <alignment horizontal="center"/>
    </xf>
    <xf numFmtId="164" fontId="4" fillId="0" borderId="1" xfId="2" applyFont="1" applyFill="1" applyBorder="1" applyAlignment="1">
      <alignment horizontal="center"/>
    </xf>
    <xf numFmtId="164" fontId="4" fillId="0" borderId="1" xfId="2" applyFont="1" applyFill="1" applyBorder="1"/>
    <xf numFmtId="0" fontId="20" fillId="0" borderId="1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top" shrinkToFit="1"/>
    </xf>
    <xf numFmtId="164" fontId="5" fillId="0" borderId="1" xfId="2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justify" vertical="justify"/>
    </xf>
    <xf numFmtId="0" fontId="5" fillId="0" borderId="1" xfId="0" applyNumberFormat="1" applyFont="1" applyFill="1" applyBorder="1" applyAlignment="1">
      <alignment horizontal="center"/>
    </xf>
    <xf numFmtId="164" fontId="14" fillId="0" borderId="0" xfId="2" applyFont="1" applyFill="1" applyBorder="1"/>
    <xf numFmtId="164" fontId="4" fillId="0" borderId="0" xfId="2" applyFont="1" applyFill="1" applyBorder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/>
    <xf numFmtId="164" fontId="8" fillId="0" borderId="0" xfId="2" applyFont="1" applyFill="1" applyBorder="1" applyAlignment="1">
      <alignment horizontal="center"/>
    </xf>
    <xf numFmtId="164" fontId="8" fillId="0" borderId="0" xfId="2" applyFont="1" applyFill="1" applyBorder="1" applyAlignment="1">
      <alignment horizontal="right"/>
    </xf>
    <xf numFmtId="164" fontId="9" fillId="0" borderId="0" xfId="2" applyFont="1" applyFill="1" applyBorder="1"/>
    <xf numFmtId="164" fontId="5" fillId="0" borderId="0" xfId="2" applyFont="1" applyFill="1" applyBorder="1" applyAlignment="1">
      <alignment horizontal="center"/>
    </xf>
    <xf numFmtId="164" fontId="5" fillId="0" borderId="0" xfId="2" applyFont="1" applyFill="1" applyBorder="1" applyAlignment="1">
      <alignment horizontal="right"/>
    </xf>
    <xf numFmtId="164" fontId="17" fillId="0" borderId="0" xfId="2" applyFont="1" applyFill="1" applyBorder="1" applyAlignment="1">
      <alignment horizontal="center"/>
    </xf>
    <xf numFmtId="164" fontId="17" fillId="0" borderId="0" xfId="2" applyFont="1" applyFill="1" applyBorder="1" applyAlignment="1">
      <alignment horizontal="right"/>
    </xf>
    <xf numFmtId="164" fontId="17" fillId="0" borderId="0" xfId="2" applyFont="1" applyFill="1" applyBorder="1"/>
    <xf numFmtId="164" fontId="8" fillId="0" borderId="0" xfId="2" applyFont="1" applyBorder="1" applyAlignment="1"/>
    <xf numFmtId="0" fontId="10" fillId="0" borderId="0" xfId="0" applyFont="1" applyFill="1" applyBorder="1" applyAlignment="1">
      <alignment horizontal="left" vertical="justify"/>
    </xf>
    <xf numFmtId="0" fontId="10" fillId="0" borderId="0" xfId="0" applyNumberFormat="1" applyFont="1" applyAlignment="1">
      <alignment horizontal="left" vertical="justify"/>
    </xf>
    <xf numFmtId="0" fontId="5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right" vertical="justify"/>
    </xf>
    <xf numFmtId="0" fontId="4" fillId="0" borderId="16" xfId="0" applyFont="1" applyFill="1" applyBorder="1" applyAlignment="1">
      <alignment horizontal="center"/>
    </xf>
    <xf numFmtId="164" fontId="5" fillId="0" borderId="16" xfId="2" applyFont="1" applyFill="1" applyBorder="1" applyAlignment="1"/>
    <xf numFmtId="164" fontId="8" fillId="0" borderId="16" xfId="2" applyFont="1" applyFill="1" applyBorder="1" applyAlignment="1">
      <alignment horizontal="center"/>
    </xf>
    <xf numFmtId="164" fontId="8" fillId="0" borderId="16" xfId="2" applyFont="1" applyBorder="1"/>
    <xf numFmtId="0" fontId="8" fillId="0" borderId="0" xfId="0" applyFont="1" applyFill="1" applyBorder="1" applyAlignment="1">
      <alignment horizontal="right" vertical="justify"/>
    </xf>
    <xf numFmtId="0" fontId="4" fillId="0" borderId="0" xfId="0" applyFont="1" applyFill="1" applyBorder="1" applyAlignment="1">
      <alignment horizontal="center"/>
    </xf>
    <xf numFmtId="164" fontId="8" fillId="0" borderId="0" xfId="2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Fill="1" applyBorder="1" applyAlignment="1">
      <alignment horizontal="justify" vertical="justify"/>
    </xf>
    <xf numFmtId="0" fontId="4" fillId="0" borderId="18" xfId="0" applyFont="1" applyFill="1" applyBorder="1" applyAlignment="1">
      <alignment horizontal="center"/>
    </xf>
    <xf numFmtId="164" fontId="5" fillId="0" borderId="18" xfId="2" applyFont="1" applyFill="1" applyBorder="1"/>
    <xf numFmtId="164" fontId="5" fillId="0" borderId="18" xfId="2" applyFont="1" applyFill="1" applyBorder="1" applyAlignment="1"/>
    <xf numFmtId="164" fontId="5" fillId="0" borderId="18" xfId="2" applyFont="1" applyFill="1" applyBorder="1" applyAlignment="1">
      <alignment horizontal="center"/>
    </xf>
    <xf numFmtId="164" fontId="5" fillId="0" borderId="19" xfId="2" applyFont="1" applyBorder="1"/>
    <xf numFmtId="0" fontId="5" fillId="0" borderId="1" xfId="0" applyFont="1" applyBorder="1" applyAlignment="1">
      <alignment horizontal="justify" vertical="justify" wrapText="1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justify" vertical="justify"/>
    </xf>
    <xf numFmtId="0" fontId="4" fillId="0" borderId="21" xfId="0" applyFont="1" applyBorder="1" applyAlignment="1">
      <alignment horizontal="center"/>
    </xf>
    <xf numFmtId="164" fontId="5" fillId="0" borderId="21" xfId="2" applyFont="1" applyFill="1" applyBorder="1"/>
    <xf numFmtId="164" fontId="5" fillId="0" borderId="21" xfId="2" applyFont="1" applyFill="1" applyBorder="1" applyAlignment="1"/>
    <xf numFmtId="0" fontId="5" fillId="0" borderId="2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justify" vertical="justify" wrapText="1"/>
    </xf>
    <xf numFmtId="164" fontId="8" fillId="0" borderId="23" xfId="2" applyFont="1" applyFill="1" applyBorder="1" applyAlignment="1">
      <alignment horizontal="center"/>
    </xf>
    <xf numFmtId="0" fontId="5" fillId="0" borderId="1" xfId="0" applyFont="1" applyFill="1" applyBorder="1" applyAlignment="1">
      <alignment vertical="justify"/>
    </xf>
    <xf numFmtId="164" fontId="4" fillId="0" borderId="16" xfId="2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164" fontId="22" fillId="0" borderId="0" xfId="2" applyFont="1" applyBorder="1"/>
    <xf numFmtId="0" fontId="23" fillId="0" borderId="0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164" fontId="26" fillId="0" borderId="0" xfId="2" applyFont="1" applyBorder="1" applyAlignment="1">
      <alignment horizontal="right"/>
    </xf>
    <xf numFmtId="164" fontId="23" fillId="0" borderId="0" xfId="2" applyFont="1"/>
    <xf numFmtId="164" fontId="27" fillId="0" borderId="0" xfId="2" applyFont="1"/>
    <xf numFmtId="0" fontId="28" fillId="0" borderId="0" xfId="0" applyFont="1" applyBorder="1" applyAlignment="1">
      <alignment horizontal="left"/>
    </xf>
    <xf numFmtId="17" fontId="28" fillId="0" borderId="0" xfId="0" applyNumberFormat="1" applyFont="1" applyBorder="1" applyAlignment="1">
      <alignment horizontal="right"/>
    </xf>
    <xf numFmtId="17" fontId="28" fillId="0" borderId="4" xfId="0" applyNumberFormat="1" applyFont="1" applyBorder="1" applyAlignment="1">
      <alignment horizontal="right"/>
    </xf>
    <xf numFmtId="164" fontId="26" fillId="0" borderId="0" xfId="2" applyFont="1" applyFill="1" applyBorder="1" applyAlignment="1">
      <alignment horizontal="center"/>
    </xf>
    <xf numFmtId="0" fontId="29" fillId="0" borderId="0" xfId="0" applyNumberFormat="1" applyFont="1" applyAlignment="1">
      <alignment horizontal="left" vertical="justify"/>
    </xf>
    <xf numFmtId="0" fontId="29" fillId="0" borderId="0" xfId="0" applyFont="1" applyFill="1" applyBorder="1" applyAlignment="1">
      <alignment horizontal="left" vertical="justify"/>
    </xf>
    <xf numFmtId="0" fontId="5" fillId="0" borderId="28" xfId="0" applyFont="1" applyBorder="1"/>
    <xf numFmtId="0" fontId="5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justify" vertical="justify"/>
    </xf>
    <xf numFmtId="164" fontId="4" fillId="0" borderId="28" xfId="2" applyFont="1" applyBorder="1"/>
    <xf numFmtId="0" fontId="5" fillId="0" borderId="28" xfId="0" applyFont="1" applyFill="1" applyBorder="1" applyAlignment="1"/>
    <xf numFmtId="164" fontId="5" fillId="0" borderId="28" xfId="2" applyFont="1" applyFill="1" applyBorder="1" applyAlignment="1"/>
    <xf numFmtId="0" fontId="5" fillId="0" borderId="28" xfId="0" applyFont="1" applyFill="1" applyBorder="1" applyAlignment="1">
      <alignment vertical="justify"/>
    </xf>
    <xf numFmtId="0" fontId="8" fillId="0" borderId="28" xfId="0" applyFont="1" applyBorder="1" applyAlignment="1">
      <alignment horizontal="center"/>
    </xf>
    <xf numFmtId="0" fontId="8" fillId="0" borderId="28" xfId="0" applyFont="1" applyFill="1" applyBorder="1" applyAlignment="1">
      <alignment horizontal="justify" vertical="justify"/>
    </xf>
    <xf numFmtId="0" fontId="5" fillId="0" borderId="28" xfId="0" applyFont="1" applyBorder="1" applyAlignment="1">
      <alignment horizontal="center"/>
    </xf>
    <xf numFmtId="0" fontId="5" fillId="0" borderId="28" xfId="0" applyFont="1" applyFill="1" applyBorder="1" applyAlignment="1">
      <alignment horizontal="justify" vertical="justify"/>
    </xf>
    <xf numFmtId="164" fontId="5" fillId="0" borderId="28" xfId="2" applyFont="1" applyBorder="1"/>
    <xf numFmtId="0" fontId="5" fillId="0" borderId="28" xfId="0" applyFont="1" applyBorder="1" applyAlignment="1">
      <alignment horizontal="justify" vertical="justify"/>
    </xf>
    <xf numFmtId="0" fontId="18" fillId="0" borderId="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164" fontId="17" fillId="0" borderId="28" xfId="2" applyFont="1" applyFill="1" applyBorder="1" applyAlignment="1"/>
    <xf numFmtId="164" fontId="25" fillId="0" borderId="28" xfId="2" applyFont="1" applyFill="1" applyBorder="1" applyAlignment="1">
      <alignment horizontal="right"/>
    </xf>
    <xf numFmtId="164" fontId="25" fillId="0" borderId="28" xfId="2" applyFont="1" applyFill="1" applyBorder="1" applyAlignment="1">
      <alignment horizontal="center"/>
    </xf>
    <xf numFmtId="164" fontId="16" fillId="0" borderId="28" xfId="2" applyFont="1" applyFill="1" applyBorder="1"/>
    <xf numFmtId="0" fontId="17" fillId="0" borderId="0" xfId="0" applyFont="1" applyFill="1" applyBorder="1"/>
    <xf numFmtId="164" fontId="17" fillId="0" borderId="0" xfId="0" applyNumberFormat="1" applyFont="1" applyFill="1" applyBorder="1"/>
    <xf numFmtId="0" fontId="17" fillId="0" borderId="0" xfId="0" applyFont="1" applyFill="1"/>
    <xf numFmtId="0" fontId="17" fillId="0" borderId="27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164" fontId="24" fillId="0" borderId="28" xfId="2" applyFont="1" applyBorder="1"/>
    <xf numFmtId="164" fontId="5" fillId="0" borderId="28" xfId="2" applyNumberFormat="1" applyFont="1" applyBorder="1"/>
    <xf numFmtId="164" fontId="5" fillId="0" borderId="28" xfId="2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right"/>
    </xf>
    <xf numFmtId="164" fontId="8" fillId="0" borderId="28" xfId="2" applyFont="1" applyFill="1" applyBorder="1" applyAlignment="1"/>
    <xf numFmtId="164" fontId="8" fillId="0" borderId="28" xfId="2" applyFont="1" applyFill="1" applyBorder="1" applyAlignment="1">
      <alignment horizontal="center"/>
    </xf>
    <xf numFmtId="164" fontId="8" fillId="0" borderId="28" xfId="2" applyFont="1" applyBorder="1"/>
    <xf numFmtId="0" fontId="4" fillId="0" borderId="28" xfId="0" applyFont="1" applyFill="1" applyBorder="1" applyAlignment="1">
      <alignment horizontal="center"/>
    </xf>
    <xf numFmtId="164" fontId="4" fillId="0" borderId="28" xfId="2" applyFont="1" applyFill="1" applyBorder="1" applyAlignment="1">
      <alignment horizontal="center"/>
    </xf>
    <xf numFmtId="0" fontId="8" fillId="0" borderId="28" xfId="0" applyFont="1" applyFill="1" applyBorder="1" applyAlignment="1">
      <alignment horizontal="right" vertical="justify"/>
    </xf>
    <xf numFmtId="0" fontId="9" fillId="0" borderId="28" xfId="0" applyFont="1" applyFill="1" applyBorder="1" applyAlignment="1">
      <alignment horizontal="center"/>
    </xf>
    <xf numFmtId="164" fontId="9" fillId="0" borderId="28" xfId="2" applyFont="1" applyFill="1" applyBorder="1" applyAlignment="1">
      <alignment horizontal="center"/>
    </xf>
    <xf numFmtId="164" fontId="4" fillId="0" borderId="28" xfId="2" applyFont="1" applyFill="1" applyBorder="1"/>
    <xf numFmtId="164" fontId="5" fillId="0" borderId="28" xfId="2" applyFont="1" applyFill="1" applyBorder="1"/>
    <xf numFmtId="164" fontId="23" fillId="0" borderId="28" xfId="2" applyFont="1" applyFill="1" applyBorder="1" applyAlignment="1"/>
    <xf numFmtId="0" fontId="4" fillId="0" borderId="28" xfId="0" applyFont="1" applyBorder="1" applyAlignment="1">
      <alignment horizontal="center"/>
    </xf>
    <xf numFmtId="164" fontId="5" fillId="0" borderId="28" xfId="2" applyFont="1" applyFill="1" applyBorder="1" applyAlignment="1">
      <alignment horizontal="right"/>
    </xf>
    <xf numFmtId="4" fontId="5" fillId="0" borderId="28" xfId="0" applyNumberFormat="1" applyFont="1" applyBorder="1"/>
    <xf numFmtId="4" fontId="4" fillId="0" borderId="28" xfId="2" applyNumberFormat="1" applyFont="1" applyBorder="1"/>
    <xf numFmtId="0" fontId="16" fillId="0" borderId="28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4" fillId="0" borderId="28" xfId="0" applyFont="1" applyBorder="1"/>
    <xf numFmtId="0" fontId="5" fillId="0" borderId="28" xfId="0" applyFont="1" applyBorder="1" applyAlignment="1">
      <alignment horizontal="left"/>
    </xf>
    <xf numFmtId="164" fontId="22" fillId="0" borderId="28" xfId="2" applyFont="1" applyBorder="1"/>
    <xf numFmtId="164" fontId="13" fillId="0" borderId="28" xfId="2" applyFont="1" applyBorder="1"/>
    <xf numFmtId="0" fontId="10" fillId="0" borderId="0" xfId="0" applyFont="1" applyFill="1" applyBorder="1" applyAlignment="1">
      <alignment horizontal="left" vertical="justify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24" xfId="2" applyFont="1" applyBorder="1" applyAlignment="1">
      <alignment horizontal="center" vertical="center"/>
    </xf>
    <xf numFmtId="164" fontId="5" fillId="0" borderId="11" xfId="2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justify"/>
    </xf>
    <xf numFmtId="0" fontId="16" fillId="0" borderId="28" xfId="0" applyFont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</cellXfs>
  <cellStyles count="3">
    <cellStyle name="Euro" xfId="1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showGridLines="0" topLeftCell="A178" zoomScale="90" zoomScaleNormal="90" workbookViewId="0">
      <selection activeCell="B23" sqref="B23"/>
    </sheetView>
  </sheetViews>
  <sheetFormatPr defaultColWidth="11.42578125" defaultRowHeight="12.75" x14ac:dyDescent="0.2"/>
  <cols>
    <col min="1" max="1" width="6.42578125" style="2" customWidth="1"/>
    <col min="2" max="2" width="68.42578125" style="1" customWidth="1"/>
    <col min="3" max="3" width="4.28515625" style="2" bestFit="1" customWidth="1"/>
    <col min="4" max="4" width="7.85546875" style="13" customWidth="1"/>
    <col min="5" max="5" width="11.7109375" style="29" customWidth="1"/>
    <col min="6" max="6" width="11.42578125" style="29" customWidth="1"/>
    <col min="7" max="7" width="16.28515625" style="44" bestFit="1" customWidth="1"/>
    <col min="8" max="8" width="12.7109375" style="44" bestFit="1" customWidth="1"/>
    <col min="9" max="9" width="16.28515625" style="44" bestFit="1" customWidth="1"/>
    <col min="10" max="10" width="11.42578125" style="1" customWidth="1"/>
    <col min="11" max="12" width="12.7109375" style="1" bestFit="1" customWidth="1"/>
    <col min="13" max="13" width="11.42578125" style="1" customWidth="1"/>
    <col min="14" max="14" width="9.5703125" style="29" customWidth="1"/>
    <col min="15" max="15" width="11.140625" style="29" bestFit="1" customWidth="1"/>
    <col min="16" max="16" width="11.42578125" style="73" customWidth="1"/>
    <col min="17" max="16384" width="11.42578125" style="1"/>
  </cols>
  <sheetData>
    <row r="1" spans="1:16" ht="16.5" x14ac:dyDescent="0.3">
      <c r="A1" s="17" t="s">
        <v>49</v>
      </c>
      <c r="D1" s="23"/>
      <c r="E1" s="27"/>
      <c r="F1" s="27"/>
      <c r="G1" s="41"/>
      <c r="H1" s="41"/>
      <c r="I1" s="41"/>
      <c r="N1" s="104"/>
      <c r="O1" s="104"/>
      <c r="P1" s="105"/>
    </row>
    <row r="2" spans="1:16" ht="15" x14ac:dyDescent="0.3">
      <c r="A2" s="18" t="s">
        <v>5</v>
      </c>
      <c r="E2" s="27"/>
      <c r="F2" s="27"/>
      <c r="G2" s="41"/>
      <c r="H2" s="41"/>
      <c r="I2" s="41"/>
      <c r="N2" s="104"/>
      <c r="O2" s="104"/>
      <c r="P2" s="105"/>
    </row>
    <row r="3" spans="1:16" ht="15" x14ac:dyDescent="0.3">
      <c r="A3" s="19"/>
      <c r="B3" s="3"/>
      <c r="C3" s="19"/>
      <c r="D3" s="20"/>
      <c r="E3" s="28"/>
      <c r="F3" s="28"/>
      <c r="G3" s="31"/>
      <c r="H3" s="31"/>
      <c r="I3" s="31"/>
      <c r="N3" s="104"/>
      <c r="O3" s="104"/>
      <c r="P3" s="105"/>
    </row>
    <row r="4" spans="1:16" x14ac:dyDescent="0.2">
      <c r="A4" s="220" t="s">
        <v>20</v>
      </c>
      <c r="B4" s="221"/>
      <c r="C4" s="221"/>
      <c r="D4" s="221"/>
      <c r="E4" s="221"/>
      <c r="F4" s="221"/>
      <c r="G4" s="221"/>
      <c r="H4" s="221"/>
      <c r="I4" s="222"/>
      <c r="J4" s="3"/>
      <c r="K4" s="76"/>
      <c r="N4" s="5"/>
      <c r="O4" s="5"/>
      <c r="P4" s="105"/>
    </row>
    <row r="5" spans="1:16" x14ac:dyDescent="0.2">
      <c r="A5" s="21" t="s">
        <v>3</v>
      </c>
      <c r="B5" s="77" t="s">
        <v>154</v>
      </c>
      <c r="C5" s="83"/>
      <c r="D5" s="23"/>
      <c r="E5" s="23"/>
      <c r="F5" s="33"/>
      <c r="G5" s="23"/>
      <c r="H5" s="23"/>
      <c r="I5" s="70"/>
      <c r="J5" s="117"/>
      <c r="K5" s="3"/>
      <c r="N5" s="5"/>
      <c r="O5" s="5"/>
      <c r="P5" s="105"/>
    </row>
    <row r="6" spans="1:16" x14ac:dyDescent="0.2">
      <c r="A6" s="21" t="s">
        <v>4</v>
      </c>
      <c r="B6" s="22" t="s">
        <v>335</v>
      </c>
      <c r="C6" s="23"/>
      <c r="D6" s="20"/>
      <c r="E6" s="23"/>
      <c r="F6" s="34"/>
      <c r="G6" s="35"/>
      <c r="H6" s="23"/>
      <c r="I6" s="71"/>
      <c r="J6" s="117"/>
      <c r="K6" s="3"/>
      <c r="N6" s="5"/>
      <c r="O6" s="5"/>
      <c r="P6" s="105"/>
    </row>
    <row r="7" spans="1:16" x14ac:dyDescent="0.2">
      <c r="A7" s="85" t="s">
        <v>105</v>
      </c>
      <c r="B7" s="84"/>
      <c r="C7" s="24"/>
      <c r="D7" s="24"/>
      <c r="E7" s="24"/>
      <c r="F7" s="36"/>
      <c r="G7" s="42"/>
      <c r="H7" s="24"/>
      <c r="I7" s="72"/>
      <c r="J7" s="117"/>
      <c r="K7" s="3"/>
      <c r="N7" s="5"/>
      <c r="O7" s="5"/>
      <c r="P7" s="105"/>
    </row>
    <row r="8" spans="1:16" ht="12.75" customHeight="1" x14ac:dyDescent="0.2">
      <c r="A8" s="223" t="s">
        <v>0</v>
      </c>
      <c r="B8" s="223" t="s">
        <v>1</v>
      </c>
      <c r="C8" s="226" t="s">
        <v>17</v>
      </c>
      <c r="D8" s="227" t="s">
        <v>2</v>
      </c>
      <c r="E8" s="37" t="s">
        <v>50</v>
      </c>
      <c r="F8" s="37" t="s">
        <v>50</v>
      </c>
      <c r="G8" s="37" t="s">
        <v>51</v>
      </c>
      <c r="H8" s="37" t="s">
        <v>51</v>
      </c>
      <c r="I8" s="37" t="s">
        <v>23</v>
      </c>
      <c r="J8" s="3"/>
      <c r="K8" s="3"/>
      <c r="N8" s="106"/>
      <c r="O8" s="106"/>
      <c r="P8" s="105"/>
    </row>
    <row r="9" spans="1:16" ht="13.5" customHeight="1" thickBot="1" x14ac:dyDescent="0.25">
      <c r="A9" s="224"/>
      <c r="B9" s="225"/>
      <c r="C9" s="224"/>
      <c r="D9" s="228"/>
      <c r="E9" s="66" t="s">
        <v>53</v>
      </c>
      <c r="F9" s="66" t="s">
        <v>52</v>
      </c>
      <c r="G9" s="66" t="s">
        <v>53</v>
      </c>
      <c r="H9" s="66" t="s">
        <v>52</v>
      </c>
      <c r="I9" s="66" t="s">
        <v>24</v>
      </c>
      <c r="N9" s="107"/>
      <c r="O9" s="107"/>
      <c r="P9" s="105"/>
    </row>
    <row r="10" spans="1:16" ht="14.1" customHeight="1" thickTop="1" x14ac:dyDescent="0.2">
      <c r="A10" s="64">
        <v>1</v>
      </c>
      <c r="B10" s="81" t="s">
        <v>54</v>
      </c>
      <c r="C10" s="8"/>
      <c r="D10" s="14"/>
      <c r="E10" s="38"/>
      <c r="F10" s="38"/>
      <c r="G10" s="39"/>
      <c r="H10" s="39"/>
      <c r="I10" s="65"/>
      <c r="J10" s="3"/>
      <c r="K10" s="3"/>
      <c r="L10" s="3"/>
      <c r="M10" s="3"/>
      <c r="N10" s="105"/>
      <c r="O10" s="105"/>
      <c r="P10" s="105"/>
    </row>
    <row r="11" spans="1:16" ht="14.1" customHeight="1" x14ac:dyDescent="0.2">
      <c r="A11" s="25" t="s">
        <v>6</v>
      </c>
      <c r="B11" s="6" t="s">
        <v>113</v>
      </c>
      <c r="C11" s="7" t="s">
        <v>18</v>
      </c>
      <c r="D11" s="15">
        <v>1</v>
      </c>
      <c r="E11" s="15">
        <v>475</v>
      </c>
      <c r="F11" s="15">
        <v>0</v>
      </c>
      <c r="G11" s="40">
        <f>SUM(D11*E11)</f>
        <v>475</v>
      </c>
      <c r="H11" s="40">
        <f>SUM(F11*D11)</f>
        <v>0</v>
      </c>
      <c r="I11" s="43">
        <f>SUM(G11+H11)</f>
        <v>475</v>
      </c>
      <c r="J11" s="3"/>
      <c r="K11" s="3"/>
      <c r="L11" s="3"/>
      <c r="M11" s="3"/>
      <c r="N11" s="82"/>
      <c r="O11" s="82"/>
      <c r="P11" s="105"/>
    </row>
    <row r="12" spans="1:16" ht="22.5" x14ac:dyDescent="0.2">
      <c r="A12" s="25" t="s">
        <v>7</v>
      </c>
      <c r="B12" s="149" t="s">
        <v>48</v>
      </c>
      <c r="C12" s="7" t="s">
        <v>18</v>
      </c>
      <c r="D12" s="50">
        <v>1</v>
      </c>
      <c r="E12" s="15">
        <v>480</v>
      </c>
      <c r="F12" s="15">
        <v>72</v>
      </c>
      <c r="G12" s="40">
        <f>SUM(D12*E12)</f>
        <v>480</v>
      </c>
      <c r="H12" s="40">
        <f>SUM(F12*D12)</f>
        <v>72</v>
      </c>
      <c r="I12" s="43">
        <f>SUM(G12+H12)</f>
        <v>552</v>
      </c>
      <c r="J12" s="3"/>
      <c r="K12" s="76"/>
      <c r="N12" s="82"/>
      <c r="O12" s="82"/>
      <c r="P12" s="5"/>
    </row>
    <row r="13" spans="1:16" ht="12.75" customHeight="1" x14ac:dyDescent="0.2">
      <c r="A13" s="25" t="s">
        <v>29</v>
      </c>
      <c r="B13" s="6" t="s">
        <v>237</v>
      </c>
      <c r="C13" s="59" t="s">
        <v>14</v>
      </c>
      <c r="D13" s="40">
        <v>92.4</v>
      </c>
      <c r="E13" s="15">
        <v>15.25</v>
      </c>
      <c r="F13" s="15">
        <v>12</v>
      </c>
      <c r="G13" s="40">
        <f>SUM(D13*E13)</f>
        <v>1409.1000000000001</v>
      </c>
      <c r="H13" s="40">
        <f>SUM(F13*D13)</f>
        <v>1108.8000000000002</v>
      </c>
      <c r="I13" s="43">
        <f>SUM(G13+H13)</f>
        <v>2517.9000000000005</v>
      </c>
      <c r="J13" s="3"/>
      <c r="L13" s="61"/>
      <c r="M13" s="62"/>
      <c r="N13" s="5"/>
      <c r="O13" s="108"/>
      <c r="P13" s="5"/>
    </row>
    <row r="14" spans="1:16" ht="14.1" customHeight="1" x14ac:dyDescent="0.2">
      <c r="A14" s="25" t="s">
        <v>42</v>
      </c>
      <c r="B14" s="6" t="s">
        <v>27</v>
      </c>
      <c r="C14" s="7" t="s">
        <v>18</v>
      </c>
      <c r="D14" s="15">
        <v>1</v>
      </c>
      <c r="E14" s="15">
        <v>180</v>
      </c>
      <c r="F14" s="15">
        <v>12</v>
      </c>
      <c r="G14" s="40">
        <f>SUM(D14*E14)</f>
        <v>180</v>
      </c>
      <c r="H14" s="40">
        <f>SUM(F14*D14)</f>
        <v>12</v>
      </c>
      <c r="I14" s="43">
        <f>SUM(G14+H14)</f>
        <v>192</v>
      </c>
      <c r="J14" s="3"/>
      <c r="K14" s="3"/>
      <c r="L14" s="3"/>
      <c r="M14" s="3"/>
      <c r="N14" s="82"/>
      <c r="O14" s="82"/>
      <c r="P14" s="105"/>
    </row>
    <row r="15" spans="1:16" ht="14.1" customHeight="1" x14ac:dyDescent="0.2">
      <c r="A15" s="25" t="s">
        <v>46</v>
      </c>
      <c r="B15" s="6" t="s">
        <v>47</v>
      </c>
      <c r="C15" s="7" t="s">
        <v>14</v>
      </c>
      <c r="D15" s="15">
        <v>193.3</v>
      </c>
      <c r="E15" s="15">
        <v>0.81</v>
      </c>
      <c r="F15" s="15">
        <v>1.95</v>
      </c>
      <c r="G15" s="40">
        <f>SUM(D15*E15)</f>
        <v>156.57300000000001</v>
      </c>
      <c r="H15" s="40">
        <f>SUM(F15*D15)</f>
        <v>376.935</v>
      </c>
      <c r="I15" s="43">
        <f>SUM(G15+H15)</f>
        <v>533.50800000000004</v>
      </c>
      <c r="J15" s="3"/>
      <c r="K15" s="3"/>
      <c r="L15" s="3"/>
      <c r="M15" s="3"/>
      <c r="N15" s="82"/>
      <c r="O15" s="82"/>
      <c r="P15" s="105"/>
    </row>
    <row r="16" spans="1:16" s="12" customFormat="1" ht="14.1" customHeight="1" x14ac:dyDescent="0.2">
      <c r="A16" s="26"/>
      <c r="B16" s="9" t="s">
        <v>13</v>
      </c>
      <c r="C16" s="10"/>
      <c r="D16" s="16"/>
      <c r="E16" s="16"/>
      <c r="F16" s="16"/>
      <c r="G16" s="86">
        <f>SUM(G11:G15)</f>
        <v>2700.6730000000002</v>
      </c>
      <c r="H16" s="86">
        <f>SUM(H11:H15)</f>
        <v>1569.7350000000001</v>
      </c>
      <c r="I16" s="87">
        <f>SUM(I11:I15)</f>
        <v>4270.4080000000004</v>
      </c>
      <c r="J16" s="88"/>
      <c r="K16" s="88"/>
      <c r="L16" s="89"/>
      <c r="M16" s="89"/>
      <c r="N16" s="109"/>
      <c r="O16" s="110"/>
      <c r="P16" s="111"/>
    </row>
    <row r="17" spans="1:16" s="4" customFormat="1" ht="12.75" customHeight="1" x14ac:dyDescent="0.2">
      <c r="A17" s="68">
        <v>2</v>
      </c>
      <c r="B17" s="94" t="s">
        <v>44</v>
      </c>
      <c r="C17" s="79"/>
      <c r="D17" s="97"/>
      <c r="E17" s="15"/>
      <c r="F17" s="15"/>
      <c r="G17" s="40"/>
      <c r="H17" s="40"/>
      <c r="I17" s="43"/>
      <c r="J17" s="3"/>
      <c r="L17" s="61"/>
      <c r="M17" s="62"/>
      <c r="N17" s="112"/>
      <c r="O17" s="112"/>
      <c r="P17" s="5"/>
    </row>
    <row r="18" spans="1:16" s="4" customFormat="1" x14ac:dyDescent="0.2">
      <c r="A18" s="48" t="s">
        <v>9</v>
      </c>
      <c r="B18" s="95" t="s">
        <v>114</v>
      </c>
      <c r="C18" s="7" t="s">
        <v>30</v>
      </c>
      <c r="D18" s="40">
        <v>55.88</v>
      </c>
      <c r="E18" s="15">
        <v>0</v>
      </c>
      <c r="F18" s="15">
        <v>24</v>
      </c>
      <c r="G18" s="40">
        <f>SUM(D18*E18)</f>
        <v>0</v>
      </c>
      <c r="H18" s="40">
        <f>SUM(F18*D18)</f>
        <v>1341.1200000000001</v>
      </c>
      <c r="I18" s="43">
        <f>SUM(G18+H18)</f>
        <v>1341.1200000000001</v>
      </c>
      <c r="J18" s="3"/>
      <c r="L18" s="61"/>
      <c r="M18" s="62"/>
      <c r="N18" s="112"/>
      <c r="O18" s="112"/>
      <c r="P18" s="5"/>
    </row>
    <row r="19" spans="1:16" s="4" customFormat="1" x14ac:dyDescent="0.2">
      <c r="A19" s="48" t="s">
        <v>25</v>
      </c>
      <c r="B19" s="95" t="s">
        <v>115</v>
      </c>
      <c r="C19" s="7" t="s">
        <v>30</v>
      </c>
      <c r="D19" s="40">
        <v>26.36</v>
      </c>
      <c r="E19" s="15">
        <v>1.33</v>
      </c>
      <c r="F19" s="15">
        <v>5.4</v>
      </c>
      <c r="G19" s="40">
        <f>SUM(D19*E19)</f>
        <v>35.058799999999998</v>
      </c>
      <c r="H19" s="40">
        <f>SUM(F19*D19)</f>
        <v>142.34399999999999</v>
      </c>
      <c r="I19" s="43">
        <f>SUM(G19+H19)</f>
        <v>177.40279999999998</v>
      </c>
      <c r="J19" s="3"/>
      <c r="L19" s="61"/>
      <c r="M19" s="62"/>
      <c r="N19" s="112"/>
      <c r="O19" s="112"/>
      <c r="P19" s="5"/>
    </row>
    <row r="20" spans="1:16" s="12" customFormat="1" x14ac:dyDescent="0.2">
      <c r="A20" s="64"/>
      <c r="B20" s="69" t="s">
        <v>26</v>
      </c>
      <c r="C20" s="90"/>
      <c r="D20" s="96"/>
      <c r="E20" s="16"/>
      <c r="F20" s="16"/>
      <c r="G20" s="86">
        <f>SUM(G18:G19)</f>
        <v>35.058799999999998</v>
      </c>
      <c r="H20" s="86">
        <f>SUM(H18:H19)</f>
        <v>1483.4640000000002</v>
      </c>
      <c r="I20" s="87">
        <f>SUM(I18:I19)</f>
        <v>1518.5228000000002</v>
      </c>
      <c r="J20" s="88"/>
      <c r="L20" s="91"/>
      <c r="M20" s="92"/>
      <c r="N20" s="109"/>
      <c r="O20" s="109"/>
      <c r="P20" s="11"/>
    </row>
    <row r="21" spans="1:16" x14ac:dyDescent="0.2">
      <c r="A21" s="68">
        <v>3</v>
      </c>
      <c r="B21" s="94" t="s">
        <v>31</v>
      </c>
      <c r="C21" s="79"/>
      <c r="D21" s="98"/>
      <c r="E21" s="15"/>
      <c r="F21" s="15"/>
      <c r="G21" s="40"/>
      <c r="H21" s="40"/>
      <c r="I21" s="43"/>
      <c r="J21" s="3"/>
      <c r="L21" s="61"/>
      <c r="M21" s="62"/>
      <c r="N21" s="112"/>
      <c r="O21" s="112"/>
      <c r="P21" s="5"/>
    </row>
    <row r="22" spans="1:16" ht="22.5" x14ac:dyDescent="0.2">
      <c r="A22" s="48" t="s">
        <v>10</v>
      </c>
      <c r="B22" s="95" t="s">
        <v>119</v>
      </c>
      <c r="C22" s="7" t="s">
        <v>19</v>
      </c>
      <c r="D22" s="60">
        <v>54</v>
      </c>
      <c r="E22" s="15">
        <v>21.58</v>
      </c>
      <c r="F22" s="15">
        <v>10.32</v>
      </c>
      <c r="G22" s="40">
        <f>SUM(D22*E22)</f>
        <v>1165.32</v>
      </c>
      <c r="H22" s="40">
        <f>SUM(F22*D22)</f>
        <v>557.28</v>
      </c>
      <c r="I22" s="43">
        <f>SUM(G22+H22)</f>
        <v>1722.6</v>
      </c>
      <c r="J22" s="3"/>
      <c r="L22" s="61"/>
      <c r="M22" s="62"/>
      <c r="N22" s="112"/>
      <c r="O22" s="112"/>
      <c r="P22" s="5"/>
    </row>
    <row r="23" spans="1:16" s="4" customFormat="1" x14ac:dyDescent="0.2">
      <c r="A23" s="48" t="s">
        <v>11</v>
      </c>
      <c r="B23" s="95" t="s">
        <v>118</v>
      </c>
      <c r="C23" s="7" t="s">
        <v>30</v>
      </c>
      <c r="D23" s="60">
        <v>1.1000000000000001</v>
      </c>
      <c r="E23" s="15">
        <v>960.18</v>
      </c>
      <c r="F23" s="15">
        <v>631.91</v>
      </c>
      <c r="G23" s="40">
        <f>SUM(D23*E23)</f>
        <v>1056.1980000000001</v>
      </c>
      <c r="H23" s="40">
        <f>SUM(F23*D23)</f>
        <v>695.101</v>
      </c>
      <c r="I23" s="43">
        <f>SUM(G23+H23)</f>
        <v>1751.299</v>
      </c>
      <c r="J23" s="3"/>
      <c r="L23" s="61"/>
      <c r="M23" s="62"/>
      <c r="N23" s="112"/>
      <c r="O23" s="112"/>
      <c r="P23" s="5"/>
    </row>
    <row r="24" spans="1:16" s="4" customFormat="1" x14ac:dyDescent="0.2">
      <c r="A24" s="48" t="s">
        <v>112</v>
      </c>
      <c r="B24" s="95" t="s">
        <v>116</v>
      </c>
      <c r="C24" s="7" t="s">
        <v>30</v>
      </c>
      <c r="D24" s="60">
        <v>12.4</v>
      </c>
      <c r="E24" s="15">
        <v>293.70999999999998</v>
      </c>
      <c r="F24" s="15">
        <v>153.46</v>
      </c>
      <c r="G24" s="40">
        <f>SUM(D24*E24)</f>
        <v>3642.0039999999999</v>
      </c>
      <c r="H24" s="40">
        <f>SUM(F24*D24)</f>
        <v>1902.9040000000002</v>
      </c>
      <c r="I24" s="43">
        <f>SUM(G24+H24)</f>
        <v>5544.9080000000004</v>
      </c>
      <c r="J24" s="3"/>
      <c r="L24" s="61"/>
      <c r="M24" s="62"/>
      <c r="N24" s="112"/>
      <c r="O24" s="112"/>
      <c r="P24" s="5"/>
    </row>
    <row r="25" spans="1:16" s="4" customFormat="1" x14ac:dyDescent="0.2">
      <c r="A25" s="48" t="s">
        <v>155</v>
      </c>
      <c r="B25" s="95" t="s">
        <v>117</v>
      </c>
      <c r="C25" s="7" t="s">
        <v>30</v>
      </c>
      <c r="D25" s="60">
        <v>7.6</v>
      </c>
      <c r="E25" s="15">
        <v>576.99</v>
      </c>
      <c r="F25" s="15">
        <v>484.5</v>
      </c>
      <c r="G25" s="40">
        <f>SUM(D25*E25)</f>
        <v>4385.1239999999998</v>
      </c>
      <c r="H25" s="40">
        <f>SUM(F25*D25)</f>
        <v>3682.2</v>
      </c>
      <c r="I25" s="43">
        <f>SUM(G25+H25)</f>
        <v>8067.3239999999996</v>
      </c>
      <c r="J25" s="3"/>
      <c r="L25" s="61"/>
      <c r="M25" s="62"/>
      <c r="N25" s="112"/>
      <c r="O25" s="112"/>
      <c r="P25" s="5"/>
    </row>
    <row r="26" spans="1:16" s="4" customFormat="1" ht="22.5" x14ac:dyDescent="0.2">
      <c r="A26" s="48"/>
      <c r="B26" s="99" t="s">
        <v>32</v>
      </c>
      <c r="C26" s="7"/>
      <c r="D26" s="60"/>
      <c r="E26" s="15"/>
      <c r="F26" s="15"/>
      <c r="G26" s="40"/>
      <c r="H26" s="40"/>
      <c r="I26" s="43"/>
      <c r="J26" s="3"/>
      <c r="L26" s="61"/>
      <c r="M26" s="62"/>
      <c r="N26" s="112"/>
      <c r="O26" s="112"/>
      <c r="P26" s="5"/>
    </row>
    <row r="27" spans="1:16" s="4" customFormat="1" x14ac:dyDescent="0.2">
      <c r="A27" s="74"/>
      <c r="B27" s="69" t="s">
        <v>26</v>
      </c>
      <c r="C27" s="79"/>
      <c r="D27" s="98"/>
      <c r="E27" s="15"/>
      <c r="F27" s="15"/>
      <c r="G27" s="86">
        <f>SUM(G22:G26)</f>
        <v>10248.646000000001</v>
      </c>
      <c r="H27" s="86">
        <f>SUM(H22:H26)</f>
        <v>6837.4849999999997</v>
      </c>
      <c r="I27" s="87">
        <f>SUM(I22:I26)</f>
        <v>17086.131000000001</v>
      </c>
      <c r="J27" s="3"/>
      <c r="L27" s="61"/>
      <c r="M27" s="62"/>
      <c r="N27" s="112"/>
      <c r="O27" s="112"/>
      <c r="P27" s="5"/>
    </row>
    <row r="28" spans="1:16" x14ac:dyDescent="0.2">
      <c r="A28" s="68">
        <v>4</v>
      </c>
      <c r="B28" s="94" t="s">
        <v>33</v>
      </c>
      <c r="C28" s="79"/>
      <c r="D28" s="98"/>
      <c r="E28" s="15"/>
      <c r="F28" s="15"/>
      <c r="G28" s="40"/>
      <c r="H28" s="40"/>
      <c r="I28" s="43"/>
      <c r="J28" s="3"/>
      <c r="L28" s="61"/>
      <c r="M28" s="62"/>
      <c r="N28" s="112"/>
      <c r="O28" s="112"/>
      <c r="P28" s="5"/>
    </row>
    <row r="29" spans="1:16" s="4" customFormat="1" x14ac:dyDescent="0.2">
      <c r="A29" s="48" t="s">
        <v>12</v>
      </c>
      <c r="B29" s="95" t="s">
        <v>120</v>
      </c>
      <c r="C29" s="7" t="s">
        <v>30</v>
      </c>
      <c r="D29" s="60">
        <v>16.7</v>
      </c>
      <c r="E29" s="15">
        <v>576.22</v>
      </c>
      <c r="F29" s="15">
        <v>468.52</v>
      </c>
      <c r="G29" s="40">
        <f>SUM(D29*E29)</f>
        <v>9622.8739999999998</v>
      </c>
      <c r="H29" s="40">
        <f>SUM(F29*D29)</f>
        <v>7824.2839999999997</v>
      </c>
      <c r="I29" s="43">
        <f>SUM(G29+H29)</f>
        <v>17447.157999999999</v>
      </c>
      <c r="J29" s="3"/>
      <c r="L29" s="61"/>
      <c r="M29" s="62"/>
      <c r="N29" s="112"/>
      <c r="O29" s="112"/>
      <c r="P29" s="5"/>
    </row>
    <row r="30" spans="1:16" s="4" customFormat="1" x14ac:dyDescent="0.2">
      <c r="A30" s="48" t="s">
        <v>55</v>
      </c>
      <c r="B30" s="95" t="s">
        <v>121</v>
      </c>
      <c r="C30" s="7" t="s">
        <v>30</v>
      </c>
      <c r="D30" s="60">
        <v>7.1</v>
      </c>
      <c r="E30" s="15">
        <v>754.86</v>
      </c>
      <c r="F30" s="15">
        <v>558.63</v>
      </c>
      <c r="G30" s="40">
        <f>SUM(D30*E30)</f>
        <v>5359.5059999999994</v>
      </c>
      <c r="H30" s="40">
        <f>SUM(F30*D30)</f>
        <v>3966.2729999999997</v>
      </c>
      <c r="I30" s="43">
        <f>SUM(G30+H30)</f>
        <v>9325.7789999999986</v>
      </c>
      <c r="J30" s="3"/>
      <c r="L30" s="61"/>
      <c r="M30" s="62"/>
      <c r="N30" s="112"/>
      <c r="O30" s="112"/>
      <c r="P30" s="5"/>
    </row>
    <row r="31" spans="1:16" s="4" customFormat="1" ht="22.5" x14ac:dyDescent="0.2">
      <c r="A31" s="48" t="s">
        <v>56</v>
      </c>
      <c r="B31" s="95" t="s">
        <v>238</v>
      </c>
      <c r="C31" s="7" t="s">
        <v>14</v>
      </c>
      <c r="D31" s="60">
        <v>184.55</v>
      </c>
      <c r="E31" s="15">
        <v>39.909999999999997</v>
      </c>
      <c r="F31" s="15">
        <v>7.47</v>
      </c>
      <c r="G31" s="40">
        <f>SUM(D31*E31)</f>
        <v>7365.3904999999995</v>
      </c>
      <c r="H31" s="40">
        <f>SUM(F31*D31)</f>
        <v>1378.5885000000001</v>
      </c>
      <c r="I31" s="43">
        <f>SUM(G31+H31)</f>
        <v>8743.9789999999994</v>
      </c>
      <c r="J31" s="3"/>
      <c r="L31" s="61"/>
      <c r="M31" s="62"/>
      <c r="N31" s="112"/>
      <c r="O31" s="112"/>
      <c r="P31" s="5"/>
    </row>
    <row r="32" spans="1:16" s="4" customFormat="1" ht="22.5" x14ac:dyDescent="0.2">
      <c r="A32" s="48" t="s">
        <v>57</v>
      </c>
      <c r="B32" s="95" t="s">
        <v>239</v>
      </c>
      <c r="C32" s="7" t="s">
        <v>14</v>
      </c>
      <c r="D32" s="60">
        <v>206.18</v>
      </c>
      <c r="E32" s="15">
        <v>34.03</v>
      </c>
      <c r="F32" s="15">
        <v>7.47</v>
      </c>
      <c r="G32" s="40">
        <f>SUM(D32*E32)</f>
        <v>7016.3054000000002</v>
      </c>
      <c r="H32" s="40">
        <f>SUM(F32*D32)</f>
        <v>1540.1646000000001</v>
      </c>
      <c r="I32" s="43">
        <f>SUM(G32+H32)</f>
        <v>8556.4700000000012</v>
      </c>
      <c r="J32" s="3"/>
      <c r="L32" s="61"/>
      <c r="M32" s="62"/>
      <c r="N32" s="112"/>
      <c r="O32" s="112"/>
      <c r="P32" s="5"/>
    </row>
    <row r="33" spans="1:16" s="4" customFormat="1" x14ac:dyDescent="0.2">
      <c r="A33" s="48" t="s">
        <v>156</v>
      </c>
      <c r="B33" s="95" t="s">
        <v>122</v>
      </c>
      <c r="C33" s="7" t="s">
        <v>30</v>
      </c>
      <c r="D33" s="60">
        <v>1.65</v>
      </c>
      <c r="E33" s="15">
        <v>375.49</v>
      </c>
      <c r="F33" s="15">
        <v>319.32</v>
      </c>
      <c r="G33" s="40">
        <f>SUM(D33*E33)</f>
        <v>619.55849999999998</v>
      </c>
      <c r="H33" s="40">
        <f>SUM(F33*D33)</f>
        <v>526.87799999999993</v>
      </c>
      <c r="I33" s="43">
        <f>SUM(G33+H33)</f>
        <v>1146.4364999999998</v>
      </c>
      <c r="J33" s="3"/>
      <c r="L33" s="61"/>
      <c r="M33" s="62"/>
      <c r="N33" s="112"/>
      <c r="O33" s="112"/>
      <c r="P33" s="5"/>
    </row>
    <row r="34" spans="1:16" s="4" customFormat="1" ht="22.5" x14ac:dyDescent="0.2">
      <c r="A34" s="48"/>
      <c r="B34" s="99" t="s">
        <v>32</v>
      </c>
      <c r="C34" s="7"/>
      <c r="D34" s="60"/>
      <c r="E34" s="15"/>
      <c r="F34" s="15"/>
      <c r="G34" s="40"/>
      <c r="H34" s="40"/>
      <c r="I34" s="43"/>
      <c r="J34" s="3"/>
      <c r="L34" s="61"/>
      <c r="M34" s="62"/>
      <c r="N34" s="112"/>
      <c r="O34" s="112"/>
      <c r="P34" s="5"/>
    </row>
    <row r="35" spans="1:16" s="4" customFormat="1" x14ac:dyDescent="0.2">
      <c r="A35" s="74"/>
      <c r="B35" s="69" t="s">
        <v>26</v>
      </c>
      <c r="C35" s="79"/>
      <c r="D35" s="98"/>
      <c r="E35" s="15"/>
      <c r="F35" s="15"/>
      <c r="G35" s="86">
        <f>SUM(G29:G34)</f>
        <v>29983.634399999999</v>
      </c>
      <c r="H35" s="86">
        <f>SUM(H29:H34)</f>
        <v>15236.188099999999</v>
      </c>
      <c r="I35" s="87">
        <f>SUM(I29:I34)</f>
        <v>45219.822499999995</v>
      </c>
      <c r="J35" s="3"/>
      <c r="L35" s="61"/>
      <c r="M35" s="62"/>
      <c r="N35" s="112"/>
      <c r="O35" s="112"/>
      <c r="P35" s="5"/>
    </row>
    <row r="36" spans="1:16" s="4" customFormat="1" x14ac:dyDescent="0.2">
      <c r="A36" s="68">
        <v>5</v>
      </c>
      <c r="B36" s="94" t="s">
        <v>34</v>
      </c>
      <c r="C36" s="79"/>
      <c r="D36" s="98"/>
      <c r="E36" s="15"/>
      <c r="F36" s="15"/>
      <c r="G36" s="40"/>
      <c r="H36" s="40"/>
      <c r="I36" s="43"/>
      <c r="J36" s="3"/>
      <c r="L36" s="61"/>
      <c r="M36" s="62"/>
      <c r="N36" s="112"/>
      <c r="O36" s="112"/>
      <c r="P36" s="5"/>
    </row>
    <row r="37" spans="1:16" x14ac:dyDescent="0.2">
      <c r="A37" s="48" t="s">
        <v>58</v>
      </c>
      <c r="B37" s="95" t="s">
        <v>43</v>
      </c>
      <c r="C37" s="7" t="s">
        <v>14</v>
      </c>
      <c r="D37" s="60">
        <v>18.72</v>
      </c>
      <c r="E37" s="15">
        <v>10.47</v>
      </c>
      <c r="F37" s="15">
        <v>7.5</v>
      </c>
      <c r="G37" s="40">
        <f>SUM(D37*E37)</f>
        <v>195.9984</v>
      </c>
      <c r="H37" s="40">
        <f>SUM(F37*D37)</f>
        <v>140.39999999999998</v>
      </c>
      <c r="I37" s="43">
        <f>SUM(G37+H37)</f>
        <v>336.39839999999998</v>
      </c>
      <c r="J37" s="3"/>
      <c r="L37" s="61"/>
      <c r="M37" s="62"/>
      <c r="N37" s="112"/>
      <c r="O37" s="112"/>
      <c r="P37" s="5"/>
    </row>
    <row r="38" spans="1:16" s="4" customFormat="1" x14ac:dyDescent="0.2">
      <c r="A38" s="74"/>
      <c r="B38" s="69" t="s">
        <v>26</v>
      </c>
      <c r="C38" s="79"/>
      <c r="D38" s="98"/>
      <c r="E38" s="15"/>
      <c r="F38" s="15"/>
      <c r="G38" s="86">
        <f>SUM(G37:G37)</f>
        <v>195.9984</v>
      </c>
      <c r="H38" s="86">
        <f>SUM(H37:H37)</f>
        <v>140.39999999999998</v>
      </c>
      <c r="I38" s="87">
        <f>SUM(I37:I37)</f>
        <v>336.39839999999998</v>
      </c>
      <c r="J38" s="3"/>
      <c r="L38" s="61"/>
      <c r="M38" s="62"/>
      <c r="N38" s="112"/>
      <c r="O38" s="112"/>
      <c r="P38" s="5"/>
    </row>
    <row r="39" spans="1:16" x14ac:dyDescent="0.2">
      <c r="A39" s="68">
        <v>6</v>
      </c>
      <c r="B39" s="94" t="s">
        <v>35</v>
      </c>
      <c r="C39" s="79"/>
      <c r="D39" s="98"/>
      <c r="E39" s="15"/>
      <c r="F39" s="15"/>
      <c r="G39" s="40"/>
      <c r="H39" s="40"/>
      <c r="I39" s="43"/>
      <c r="J39" s="3"/>
      <c r="L39" s="61"/>
      <c r="M39" s="62"/>
      <c r="N39" s="112"/>
      <c r="O39" s="112"/>
      <c r="P39" s="5"/>
    </row>
    <row r="40" spans="1:16" x14ac:dyDescent="0.2">
      <c r="A40" s="48" t="s">
        <v>59</v>
      </c>
      <c r="B40" s="95" t="s">
        <v>123</v>
      </c>
      <c r="C40" s="7" t="s">
        <v>14</v>
      </c>
      <c r="D40" s="60">
        <v>399.88</v>
      </c>
      <c r="E40" s="15">
        <v>12.81</v>
      </c>
      <c r="F40" s="15">
        <v>11.11</v>
      </c>
      <c r="G40" s="40">
        <f>SUM(D40*E40)</f>
        <v>5122.4628000000002</v>
      </c>
      <c r="H40" s="40">
        <f>SUM(F40*D40)</f>
        <v>4442.6668</v>
      </c>
      <c r="I40" s="43">
        <f>SUM(G40+H40)</f>
        <v>9565.1296000000002</v>
      </c>
      <c r="J40" s="3"/>
      <c r="L40" s="61"/>
      <c r="M40" s="62"/>
      <c r="N40" s="112"/>
      <c r="O40" s="112"/>
      <c r="P40" s="5"/>
    </row>
    <row r="41" spans="1:16" ht="22.5" x14ac:dyDescent="0.2">
      <c r="A41" s="48" t="s">
        <v>60</v>
      </c>
      <c r="B41" s="95" t="s">
        <v>124</v>
      </c>
      <c r="C41" s="7" t="s">
        <v>14</v>
      </c>
      <c r="D41" s="60">
        <v>123.52</v>
      </c>
      <c r="E41" s="15">
        <v>8.07</v>
      </c>
      <c r="F41" s="15">
        <v>7.41</v>
      </c>
      <c r="G41" s="40">
        <f>SUM(D41*E41)</f>
        <v>996.80640000000005</v>
      </c>
      <c r="H41" s="40">
        <f>SUM(F41*D41)</f>
        <v>915.28319999999997</v>
      </c>
      <c r="I41" s="43">
        <f>SUM(G41+H41)</f>
        <v>1912.0896</v>
      </c>
      <c r="J41" s="3"/>
      <c r="L41" s="61"/>
      <c r="M41" s="62"/>
      <c r="N41" s="112"/>
      <c r="O41" s="112"/>
      <c r="P41" s="5"/>
    </row>
    <row r="42" spans="1:16" x14ac:dyDescent="0.2">
      <c r="A42" s="48" t="s">
        <v>157</v>
      </c>
      <c r="B42" s="95" t="s">
        <v>125</v>
      </c>
      <c r="C42" s="7" t="s">
        <v>14</v>
      </c>
      <c r="D42" s="60">
        <v>0.68</v>
      </c>
      <c r="E42" s="15">
        <v>717</v>
      </c>
      <c r="F42" s="15">
        <v>30</v>
      </c>
      <c r="G42" s="40">
        <f>SUM(D42*E42)</f>
        <v>487.56000000000006</v>
      </c>
      <c r="H42" s="40">
        <f>SUM(F42*D42)</f>
        <v>20.400000000000002</v>
      </c>
      <c r="I42" s="43">
        <f>SUM(G42+H42)</f>
        <v>507.96000000000004</v>
      </c>
      <c r="J42" s="3"/>
      <c r="L42" s="61"/>
      <c r="M42" s="62"/>
      <c r="N42" s="112"/>
      <c r="O42" s="112"/>
      <c r="P42" s="5"/>
    </row>
    <row r="43" spans="1:16" x14ac:dyDescent="0.2">
      <c r="A43" s="74"/>
      <c r="B43" s="69" t="s">
        <v>26</v>
      </c>
      <c r="C43" s="79"/>
      <c r="D43" s="98"/>
      <c r="E43" s="15"/>
      <c r="F43" s="15"/>
      <c r="G43" s="86">
        <f>SUM(G40:G42)</f>
        <v>6606.829200000001</v>
      </c>
      <c r="H43" s="86">
        <f>SUM(H40:H42)</f>
        <v>5378.3499999999995</v>
      </c>
      <c r="I43" s="87">
        <f>SUM(I40:I42)</f>
        <v>11985.179199999999</v>
      </c>
      <c r="J43" s="3"/>
      <c r="L43" s="61"/>
      <c r="M43" s="62"/>
      <c r="N43" s="112"/>
      <c r="O43" s="112"/>
      <c r="P43" s="5"/>
    </row>
    <row r="44" spans="1:16" x14ac:dyDescent="0.2">
      <c r="A44" s="68">
        <v>7</v>
      </c>
      <c r="B44" s="81" t="s">
        <v>36</v>
      </c>
      <c r="C44" s="78" t="s">
        <v>37</v>
      </c>
      <c r="D44" s="60"/>
      <c r="E44" s="15"/>
      <c r="F44" s="15"/>
      <c r="G44" s="40"/>
      <c r="H44" s="40"/>
      <c r="I44" s="43"/>
      <c r="J44" s="3"/>
      <c r="L44" s="61"/>
      <c r="M44" s="62"/>
      <c r="N44" s="112"/>
      <c r="O44" s="112"/>
      <c r="P44" s="5"/>
    </row>
    <row r="45" spans="1:16" ht="22.5" x14ac:dyDescent="0.2">
      <c r="A45" s="48" t="s">
        <v>61</v>
      </c>
      <c r="B45" s="58" t="s">
        <v>127</v>
      </c>
      <c r="C45" s="59" t="s">
        <v>28</v>
      </c>
      <c r="D45" s="60">
        <v>2</v>
      </c>
      <c r="E45" s="15">
        <v>200</v>
      </c>
      <c r="F45" s="15">
        <v>15</v>
      </c>
      <c r="G45" s="40">
        <f t="shared" ref="G45:G57" si="0">SUM(D45*E45)</f>
        <v>400</v>
      </c>
      <c r="H45" s="40">
        <f t="shared" ref="H45:H57" si="1">SUM(F45*D45)</f>
        <v>30</v>
      </c>
      <c r="I45" s="43">
        <f t="shared" ref="I45:I57" si="2">SUM(G45+H45)</f>
        <v>430</v>
      </c>
      <c r="J45" s="3"/>
      <c r="L45" s="61"/>
      <c r="M45" s="62"/>
      <c r="N45" s="112"/>
      <c r="O45" s="112"/>
      <c r="P45" s="5"/>
    </row>
    <row r="46" spans="1:16" ht="22.5" x14ac:dyDescent="0.2">
      <c r="A46" s="48" t="s">
        <v>62</v>
      </c>
      <c r="B46" s="58" t="s">
        <v>126</v>
      </c>
      <c r="C46" s="59" t="s">
        <v>28</v>
      </c>
      <c r="D46" s="60">
        <v>1</v>
      </c>
      <c r="E46" s="15">
        <v>300</v>
      </c>
      <c r="F46" s="15">
        <v>15</v>
      </c>
      <c r="G46" s="40">
        <f t="shared" si="0"/>
        <v>300</v>
      </c>
      <c r="H46" s="40">
        <f t="shared" si="1"/>
        <v>15</v>
      </c>
      <c r="I46" s="43">
        <f t="shared" si="2"/>
        <v>315</v>
      </c>
      <c r="J46" s="3"/>
      <c r="L46" s="61"/>
      <c r="M46" s="62"/>
      <c r="N46" s="112"/>
      <c r="O46" s="112"/>
      <c r="P46" s="5"/>
    </row>
    <row r="47" spans="1:16" ht="22.5" x14ac:dyDescent="0.2">
      <c r="A47" s="48" t="s">
        <v>106</v>
      </c>
      <c r="B47" s="58" t="s">
        <v>128</v>
      </c>
      <c r="C47" s="59" t="s">
        <v>28</v>
      </c>
      <c r="D47" s="60">
        <v>3</v>
      </c>
      <c r="E47" s="15">
        <v>190</v>
      </c>
      <c r="F47" s="15">
        <v>15</v>
      </c>
      <c r="G47" s="40">
        <f t="shared" si="0"/>
        <v>570</v>
      </c>
      <c r="H47" s="40">
        <f t="shared" si="1"/>
        <v>45</v>
      </c>
      <c r="I47" s="43">
        <f t="shared" si="2"/>
        <v>615</v>
      </c>
      <c r="J47" s="3"/>
      <c r="L47" s="61"/>
      <c r="M47" s="62"/>
      <c r="N47" s="112"/>
      <c r="O47" s="112"/>
      <c r="P47" s="5"/>
    </row>
    <row r="48" spans="1:16" ht="33.75" x14ac:dyDescent="0.2">
      <c r="A48" s="48" t="s">
        <v>111</v>
      </c>
      <c r="B48" s="58" t="s">
        <v>130</v>
      </c>
      <c r="C48" s="59" t="s">
        <v>28</v>
      </c>
      <c r="D48" s="60">
        <v>1</v>
      </c>
      <c r="E48" s="15">
        <v>1450</v>
      </c>
      <c r="F48" s="15">
        <v>0</v>
      </c>
      <c r="G48" s="40">
        <f t="shared" si="0"/>
        <v>1450</v>
      </c>
      <c r="H48" s="40">
        <f t="shared" si="1"/>
        <v>0</v>
      </c>
      <c r="I48" s="43">
        <f t="shared" si="2"/>
        <v>1450</v>
      </c>
      <c r="J48" s="3"/>
      <c r="L48" s="61"/>
      <c r="M48" s="62"/>
      <c r="N48" s="112"/>
      <c r="O48" s="112"/>
      <c r="P48" s="5"/>
    </row>
    <row r="49" spans="1:16" ht="22.5" x14ac:dyDescent="0.2">
      <c r="A49" s="48" t="s">
        <v>158</v>
      </c>
      <c r="B49" s="58" t="s">
        <v>129</v>
      </c>
      <c r="C49" s="59" t="s">
        <v>28</v>
      </c>
      <c r="D49" s="60">
        <v>1</v>
      </c>
      <c r="E49" s="15">
        <v>450</v>
      </c>
      <c r="F49" s="15">
        <v>0</v>
      </c>
      <c r="G49" s="40">
        <f t="shared" si="0"/>
        <v>450</v>
      </c>
      <c r="H49" s="40">
        <f t="shared" si="1"/>
        <v>0</v>
      </c>
      <c r="I49" s="43">
        <f t="shared" si="2"/>
        <v>450</v>
      </c>
      <c r="J49" s="3"/>
      <c r="L49" s="61"/>
      <c r="M49" s="62"/>
      <c r="N49" s="112"/>
      <c r="O49" s="112"/>
      <c r="P49" s="5"/>
    </row>
    <row r="50" spans="1:16" ht="22.5" x14ac:dyDescent="0.2">
      <c r="A50" s="48" t="s">
        <v>159</v>
      </c>
      <c r="B50" s="58" t="s">
        <v>131</v>
      </c>
      <c r="C50" s="59" t="s">
        <v>28</v>
      </c>
      <c r="D50" s="60">
        <v>3</v>
      </c>
      <c r="E50" s="15">
        <v>387</v>
      </c>
      <c r="F50" s="15">
        <v>0</v>
      </c>
      <c r="G50" s="40">
        <f t="shared" si="0"/>
        <v>1161</v>
      </c>
      <c r="H50" s="40">
        <f t="shared" si="1"/>
        <v>0</v>
      </c>
      <c r="I50" s="43">
        <f t="shared" si="2"/>
        <v>1161</v>
      </c>
      <c r="J50" s="3"/>
      <c r="L50" s="61"/>
      <c r="M50" s="62"/>
      <c r="N50" s="112"/>
      <c r="O50" s="112"/>
      <c r="P50" s="5"/>
    </row>
    <row r="51" spans="1:16" ht="33.75" x14ac:dyDescent="0.2">
      <c r="A51" s="48" t="s">
        <v>160</v>
      </c>
      <c r="B51" s="58" t="s">
        <v>132</v>
      </c>
      <c r="C51" s="59" t="s">
        <v>28</v>
      </c>
      <c r="D51" s="60">
        <v>15</v>
      </c>
      <c r="E51" s="15">
        <v>420</v>
      </c>
      <c r="F51" s="15">
        <v>0</v>
      </c>
      <c r="G51" s="40">
        <f t="shared" si="0"/>
        <v>6300</v>
      </c>
      <c r="H51" s="40">
        <f t="shared" si="1"/>
        <v>0</v>
      </c>
      <c r="I51" s="43">
        <f t="shared" si="2"/>
        <v>6300</v>
      </c>
      <c r="J51" s="3"/>
      <c r="L51" s="61"/>
      <c r="M51" s="62"/>
      <c r="N51" s="112"/>
      <c r="O51" s="112"/>
      <c r="P51" s="5"/>
    </row>
    <row r="52" spans="1:16" ht="22.5" x14ac:dyDescent="0.2">
      <c r="A52" s="48" t="s">
        <v>161</v>
      </c>
      <c r="B52" s="136" t="s">
        <v>134</v>
      </c>
      <c r="C52" s="59" t="s">
        <v>28</v>
      </c>
      <c r="D52" s="60">
        <v>1</v>
      </c>
      <c r="E52" s="15">
        <v>250</v>
      </c>
      <c r="F52" s="15">
        <v>0</v>
      </c>
      <c r="G52" s="40">
        <f t="shared" si="0"/>
        <v>250</v>
      </c>
      <c r="H52" s="40">
        <f t="shared" si="1"/>
        <v>0</v>
      </c>
      <c r="I52" s="43">
        <f t="shared" si="2"/>
        <v>250</v>
      </c>
      <c r="J52" s="3"/>
      <c r="L52" s="61"/>
      <c r="M52" s="62"/>
      <c r="N52" s="112"/>
      <c r="O52" s="112"/>
      <c r="P52" s="5"/>
    </row>
    <row r="53" spans="1:16" ht="33.75" x14ac:dyDescent="0.2">
      <c r="A53" s="48" t="s">
        <v>162</v>
      </c>
      <c r="B53" s="58" t="s">
        <v>135</v>
      </c>
      <c r="C53" s="59" t="s">
        <v>28</v>
      </c>
      <c r="D53" s="60">
        <v>2</v>
      </c>
      <c r="E53" s="15">
        <v>355</v>
      </c>
      <c r="F53" s="15">
        <v>0</v>
      </c>
      <c r="G53" s="40">
        <f t="shared" si="0"/>
        <v>710</v>
      </c>
      <c r="H53" s="40">
        <f t="shared" si="1"/>
        <v>0</v>
      </c>
      <c r="I53" s="43">
        <f t="shared" si="2"/>
        <v>710</v>
      </c>
      <c r="J53" s="3"/>
      <c r="L53" s="61"/>
      <c r="M53" s="62"/>
      <c r="N53" s="112"/>
      <c r="O53" s="112"/>
      <c r="P53" s="5"/>
    </row>
    <row r="54" spans="1:16" ht="33.75" x14ac:dyDescent="0.2">
      <c r="A54" s="48" t="s">
        <v>163</v>
      </c>
      <c r="B54" s="58" t="s">
        <v>136</v>
      </c>
      <c r="C54" s="59" t="s">
        <v>28</v>
      </c>
      <c r="D54" s="60">
        <v>1</v>
      </c>
      <c r="E54" s="15">
        <v>550</v>
      </c>
      <c r="F54" s="15">
        <v>0</v>
      </c>
      <c r="G54" s="40">
        <f t="shared" si="0"/>
        <v>550</v>
      </c>
      <c r="H54" s="40">
        <f t="shared" si="1"/>
        <v>0</v>
      </c>
      <c r="I54" s="43">
        <f t="shared" si="2"/>
        <v>550</v>
      </c>
      <c r="J54" s="3"/>
      <c r="L54" s="61"/>
      <c r="M54" s="62"/>
      <c r="N54" s="112"/>
      <c r="O54" s="112"/>
      <c r="P54" s="5"/>
    </row>
    <row r="55" spans="1:16" ht="33.75" x14ac:dyDescent="0.2">
      <c r="A55" s="48" t="s">
        <v>164</v>
      </c>
      <c r="B55" s="58" t="s">
        <v>133</v>
      </c>
      <c r="C55" s="59" t="s">
        <v>28</v>
      </c>
      <c r="D55" s="60">
        <v>3</v>
      </c>
      <c r="E55" s="15">
        <v>244</v>
      </c>
      <c r="F55" s="15">
        <v>0</v>
      </c>
      <c r="G55" s="40">
        <f t="shared" si="0"/>
        <v>732</v>
      </c>
      <c r="H55" s="40">
        <f t="shared" si="1"/>
        <v>0</v>
      </c>
      <c r="I55" s="43">
        <f t="shared" si="2"/>
        <v>732</v>
      </c>
      <c r="J55" s="3"/>
      <c r="L55" s="61"/>
      <c r="M55" s="62"/>
      <c r="N55" s="112"/>
      <c r="O55" s="112"/>
      <c r="P55" s="5"/>
    </row>
    <row r="56" spans="1:16" ht="22.5" x14ac:dyDescent="0.2">
      <c r="A56" s="48" t="s">
        <v>165</v>
      </c>
      <c r="B56" s="58" t="s">
        <v>259</v>
      </c>
      <c r="C56" s="59" t="s">
        <v>14</v>
      </c>
      <c r="D56" s="60">
        <v>5.12</v>
      </c>
      <c r="E56" s="15">
        <v>145</v>
      </c>
      <c r="F56" s="15">
        <v>0</v>
      </c>
      <c r="G56" s="40">
        <f t="shared" si="0"/>
        <v>742.4</v>
      </c>
      <c r="H56" s="40">
        <f t="shared" si="1"/>
        <v>0</v>
      </c>
      <c r="I56" s="43">
        <f t="shared" si="2"/>
        <v>742.4</v>
      </c>
      <c r="J56" s="3"/>
      <c r="L56" s="61"/>
      <c r="M56" s="62"/>
      <c r="N56" s="112"/>
      <c r="O56" s="112"/>
      <c r="P56" s="5"/>
    </row>
    <row r="57" spans="1:16" ht="22.5" x14ac:dyDescent="0.2">
      <c r="A57" s="48" t="s">
        <v>166</v>
      </c>
      <c r="B57" s="58" t="s">
        <v>258</v>
      </c>
      <c r="C57" s="59" t="s">
        <v>18</v>
      </c>
      <c r="D57" s="60">
        <v>1</v>
      </c>
      <c r="E57" s="15">
        <v>1530</v>
      </c>
      <c r="F57" s="15">
        <v>0</v>
      </c>
      <c r="G57" s="40">
        <f t="shared" si="0"/>
        <v>1530</v>
      </c>
      <c r="H57" s="40">
        <f t="shared" si="1"/>
        <v>0</v>
      </c>
      <c r="I57" s="43">
        <f t="shared" si="2"/>
        <v>1530</v>
      </c>
      <c r="J57" s="3"/>
      <c r="L57" s="61"/>
      <c r="M57" s="62"/>
      <c r="N57" s="112"/>
      <c r="O57" s="112"/>
      <c r="P57" s="5"/>
    </row>
    <row r="58" spans="1:16" x14ac:dyDescent="0.2">
      <c r="A58" s="74"/>
      <c r="B58" s="69" t="s">
        <v>26</v>
      </c>
      <c r="C58" s="79"/>
      <c r="D58" s="80"/>
      <c r="E58" s="15"/>
      <c r="F58" s="15"/>
      <c r="G58" s="86">
        <f>SUM(G45:G57)</f>
        <v>15145.4</v>
      </c>
      <c r="H58" s="86">
        <f>SUM(H45:H57)</f>
        <v>90</v>
      </c>
      <c r="I58" s="87">
        <f>SUM(I45:I57)</f>
        <v>15235.4</v>
      </c>
      <c r="J58" s="3"/>
      <c r="L58" s="61"/>
      <c r="M58" s="62"/>
      <c r="N58" s="112"/>
      <c r="O58" s="112"/>
      <c r="P58" s="5"/>
    </row>
    <row r="59" spans="1:16" x14ac:dyDescent="0.2">
      <c r="A59" s="68">
        <v>8</v>
      </c>
      <c r="B59" s="81" t="s">
        <v>71</v>
      </c>
      <c r="C59" s="78"/>
      <c r="D59" s="60"/>
      <c r="E59" s="15"/>
      <c r="F59" s="15"/>
      <c r="G59" s="40"/>
      <c r="H59" s="40"/>
      <c r="I59" s="43"/>
      <c r="J59" s="3"/>
      <c r="L59" s="61"/>
      <c r="M59" s="62"/>
      <c r="N59" s="112"/>
      <c r="O59" s="112"/>
      <c r="P59" s="5"/>
    </row>
    <row r="60" spans="1:16" x14ac:dyDescent="0.2">
      <c r="A60" s="48" t="s">
        <v>63</v>
      </c>
      <c r="B60" s="58" t="s">
        <v>246</v>
      </c>
      <c r="C60" s="59" t="s">
        <v>14</v>
      </c>
      <c r="D60" s="60">
        <v>169.61</v>
      </c>
      <c r="E60" s="15">
        <v>22.23</v>
      </c>
      <c r="F60" s="15">
        <v>4.05</v>
      </c>
      <c r="G60" s="40">
        <f t="shared" ref="G60:G67" si="3">SUM(D60*E60)</f>
        <v>3770.4303000000004</v>
      </c>
      <c r="H60" s="40">
        <f t="shared" ref="H60:H67" si="4">SUM(F60*D60)</f>
        <v>686.92050000000006</v>
      </c>
      <c r="I60" s="43">
        <f t="shared" ref="I60:I67" si="5">SUM(G60+H60)</f>
        <v>4457.3508000000002</v>
      </c>
      <c r="J60" s="3"/>
      <c r="L60" s="61"/>
      <c r="M60" s="62"/>
      <c r="N60" s="112"/>
      <c r="O60" s="112"/>
      <c r="P60" s="5"/>
    </row>
    <row r="61" spans="1:16" ht="23.25" customHeight="1" x14ac:dyDescent="0.2">
      <c r="A61" s="48" t="s">
        <v>64</v>
      </c>
      <c r="B61" s="147" t="s">
        <v>240</v>
      </c>
      <c r="C61" s="7" t="s">
        <v>19</v>
      </c>
      <c r="D61" s="60">
        <v>163</v>
      </c>
      <c r="E61" s="15">
        <v>6.64</v>
      </c>
      <c r="F61" s="15">
        <v>2.16</v>
      </c>
      <c r="G61" s="40">
        <f t="shared" si="3"/>
        <v>1082.32</v>
      </c>
      <c r="H61" s="40">
        <f t="shared" si="4"/>
        <v>352.08000000000004</v>
      </c>
      <c r="I61" s="43">
        <f t="shared" si="5"/>
        <v>1434.4</v>
      </c>
      <c r="J61" s="3"/>
      <c r="L61" s="61"/>
      <c r="M61" s="62"/>
      <c r="N61" s="112"/>
      <c r="O61" s="112"/>
      <c r="P61" s="5"/>
    </row>
    <row r="62" spans="1:16" ht="12.75" customHeight="1" x14ac:dyDescent="0.2">
      <c r="A62" s="48" t="s">
        <v>65</v>
      </c>
      <c r="B62" s="95" t="s">
        <v>241</v>
      </c>
      <c r="C62" s="7" t="s">
        <v>19</v>
      </c>
      <c r="D62" s="60">
        <v>37.700000000000003</v>
      </c>
      <c r="E62" s="15">
        <v>31.2</v>
      </c>
      <c r="F62" s="15">
        <v>0</v>
      </c>
      <c r="G62" s="40">
        <f t="shared" si="3"/>
        <v>1176.24</v>
      </c>
      <c r="H62" s="40">
        <f t="shared" si="4"/>
        <v>0</v>
      </c>
      <c r="I62" s="43">
        <f t="shared" si="5"/>
        <v>1176.24</v>
      </c>
      <c r="J62" s="3"/>
      <c r="L62" s="61"/>
      <c r="M62" s="62"/>
      <c r="N62" s="112"/>
      <c r="O62" s="112"/>
      <c r="P62" s="5"/>
    </row>
    <row r="63" spans="1:16" ht="12.75" customHeight="1" x14ac:dyDescent="0.2">
      <c r="A63" s="48" t="s">
        <v>66</v>
      </c>
      <c r="B63" s="95" t="s">
        <v>242</v>
      </c>
      <c r="C63" s="7" t="s">
        <v>19</v>
      </c>
      <c r="D63" s="60">
        <v>35.700000000000003</v>
      </c>
      <c r="E63" s="15">
        <v>50.3</v>
      </c>
      <c r="F63" s="15">
        <v>0</v>
      </c>
      <c r="G63" s="40">
        <f t="shared" si="3"/>
        <v>1795.71</v>
      </c>
      <c r="H63" s="40">
        <f t="shared" si="4"/>
        <v>0</v>
      </c>
      <c r="I63" s="43">
        <f t="shared" si="5"/>
        <v>1795.71</v>
      </c>
      <c r="J63" s="3"/>
      <c r="L63" s="61"/>
      <c r="M63" s="62"/>
      <c r="N63" s="112"/>
      <c r="O63" s="112"/>
      <c r="P63" s="5"/>
    </row>
    <row r="64" spans="1:16" ht="12.75" customHeight="1" x14ac:dyDescent="0.2">
      <c r="A64" s="48" t="s">
        <v>67</v>
      </c>
      <c r="B64" s="95" t="s">
        <v>243</v>
      </c>
      <c r="C64" s="7" t="s">
        <v>19</v>
      </c>
      <c r="D64" s="60">
        <v>2.5499999999999998</v>
      </c>
      <c r="E64" s="15">
        <v>33.700000000000003</v>
      </c>
      <c r="F64" s="15">
        <v>0</v>
      </c>
      <c r="G64" s="40">
        <f t="shared" si="3"/>
        <v>85.935000000000002</v>
      </c>
      <c r="H64" s="40">
        <f t="shared" si="4"/>
        <v>0</v>
      </c>
      <c r="I64" s="43">
        <f t="shared" si="5"/>
        <v>85.935000000000002</v>
      </c>
      <c r="J64" s="3"/>
      <c r="L64" s="61"/>
      <c r="M64" s="62"/>
      <c r="N64" s="112"/>
      <c r="O64" s="112"/>
      <c r="P64" s="5"/>
    </row>
    <row r="65" spans="1:16" ht="12.75" customHeight="1" x14ac:dyDescent="0.2">
      <c r="A65" s="48" t="s">
        <v>68</v>
      </c>
      <c r="B65" s="95" t="s">
        <v>244</v>
      </c>
      <c r="C65" s="7" t="s">
        <v>19</v>
      </c>
      <c r="D65" s="60">
        <v>66.8</v>
      </c>
      <c r="E65" s="15">
        <v>12.9</v>
      </c>
      <c r="F65" s="15">
        <v>0</v>
      </c>
      <c r="G65" s="40">
        <f t="shared" si="3"/>
        <v>861.72</v>
      </c>
      <c r="H65" s="40">
        <f t="shared" si="4"/>
        <v>0</v>
      </c>
      <c r="I65" s="43">
        <f t="shared" si="5"/>
        <v>861.72</v>
      </c>
      <c r="J65" s="3"/>
      <c r="L65" s="61"/>
      <c r="M65" s="62"/>
      <c r="N65" s="112"/>
      <c r="O65" s="112"/>
      <c r="P65" s="5"/>
    </row>
    <row r="66" spans="1:16" ht="12.75" customHeight="1" x14ac:dyDescent="0.2">
      <c r="A66" s="48" t="s">
        <v>69</v>
      </c>
      <c r="B66" s="95" t="s">
        <v>245</v>
      </c>
      <c r="C66" s="7" t="s">
        <v>19</v>
      </c>
      <c r="D66" s="60">
        <v>2.8</v>
      </c>
      <c r="E66" s="15">
        <v>25.5</v>
      </c>
      <c r="F66" s="15">
        <v>0</v>
      </c>
      <c r="G66" s="40">
        <f t="shared" si="3"/>
        <v>71.399999999999991</v>
      </c>
      <c r="H66" s="40">
        <f t="shared" si="4"/>
        <v>0</v>
      </c>
      <c r="I66" s="43">
        <f t="shared" si="5"/>
        <v>71.399999999999991</v>
      </c>
      <c r="J66" s="3"/>
      <c r="L66" s="61"/>
      <c r="M66" s="62"/>
      <c r="N66" s="112"/>
      <c r="O66" s="112"/>
      <c r="P66" s="5"/>
    </row>
    <row r="67" spans="1:16" ht="33.75" x14ac:dyDescent="0.2">
      <c r="A67" s="48" t="s">
        <v>70</v>
      </c>
      <c r="B67" s="95" t="s">
        <v>338</v>
      </c>
      <c r="C67" s="7" t="s">
        <v>14</v>
      </c>
      <c r="D67" s="60">
        <v>33.31</v>
      </c>
      <c r="E67" s="15">
        <v>30</v>
      </c>
      <c r="F67" s="15">
        <v>0</v>
      </c>
      <c r="G67" s="40">
        <f t="shared" si="3"/>
        <v>999.30000000000007</v>
      </c>
      <c r="H67" s="40">
        <f t="shared" si="4"/>
        <v>0</v>
      </c>
      <c r="I67" s="43">
        <f t="shared" si="5"/>
        <v>999.30000000000007</v>
      </c>
      <c r="J67" s="3"/>
      <c r="L67" s="61"/>
      <c r="M67" s="62"/>
      <c r="N67" s="112"/>
      <c r="O67" s="112"/>
      <c r="P67" s="5"/>
    </row>
    <row r="68" spans="1:16" x14ac:dyDescent="0.2">
      <c r="A68" s="74"/>
      <c r="B68" s="69" t="s">
        <v>26</v>
      </c>
      <c r="C68" s="79"/>
      <c r="D68" s="98"/>
      <c r="E68" s="15"/>
      <c r="F68" s="15"/>
      <c r="G68" s="86">
        <f>SUM(G60:G67)</f>
        <v>9843.0553</v>
      </c>
      <c r="H68" s="86">
        <f>SUM(H60:H67)</f>
        <v>1039.0005000000001</v>
      </c>
      <c r="I68" s="87">
        <f>SUM(I60:I67)</f>
        <v>10882.055799999996</v>
      </c>
      <c r="J68" s="3"/>
      <c r="L68" s="61"/>
      <c r="M68" s="62"/>
      <c r="N68" s="112"/>
      <c r="O68" s="112"/>
      <c r="P68" s="5"/>
    </row>
    <row r="69" spans="1:16" x14ac:dyDescent="0.2">
      <c r="A69" s="68">
        <v>9</v>
      </c>
      <c r="B69" s="94" t="s">
        <v>38</v>
      </c>
      <c r="C69" s="79"/>
      <c r="D69" s="60"/>
      <c r="E69" s="15"/>
      <c r="F69" s="15"/>
      <c r="G69" s="40"/>
      <c r="H69" s="40"/>
      <c r="I69" s="43"/>
      <c r="J69" s="3"/>
      <c r="L69" s="61"/>
      <c r="M69" s="62"/>
      <c r="N69" s="112"/>
      <c r="O69" s="112"/>
      <c r="P69" s="5"/>
    </row>
    <row r="70" spans="1:16" ht="22.5" x14ac:dyDescent="0.2">
      <c r="A70" s="48" t="s">
        <v>72</v>
      </c>
      <c r="B70" s="95" t="s">
        <v>76</v>
      </c>
      <c r="C70" s="7" t="s">
        <v>14</v>
      </c>
      <c r="D70" s="101">
        <v>1600.14</v>
      </c>
      <c r="E70" s="15">
        <v>0.89</v>
      </c>
      <c r="F70" s="15">
        <v>1</v>
      </c>
      <c r="G70" s="40">
        <f>SUM(D70*E70)</f>
        <v>1424.1246000000001</v>
      </c>
      <c r="H70" s="40">
        <f>SUM(F70*D70)</f>
        <v>1600.14</v>
      </c>
      <c r="I70" s="43">
        <f>SUM(G70+H70)</f>
        <v>3024.2646000000004</v>
      </c>
      <c r="J70" s="3"/>
      <c r="L70" s="61"/>
      <c r="M70" s="62"/>
      <c r="N70" s="112"/>
      <c r="O70" s="112"/>
      <c r="P70" s="5"/>
    </row>
    <row r="71" spans="1:16" ht="22.5" x14ac:dyDescent="0.2">
      <c r="A71" s="48" t="s">
        <v>73</v>
      </c>
      <c r="B71" s="95" t="s">
        <v>77</v>
      </c>
      <c r="C71" s="7" t="s">
        <v>14</v>
      </c>
      <c r="D71" s="101">
        <v>1600.14</v>
      </c>
      <c r="E71" s="15">
        <v>2.67</v>
      </c>
      <c r="F71" s="15">
        <v>6.85</v>
      </c>
      <c r="G71" s="40">
        <f>SUM(D71*E71)</f>
        <v>4272.3738000000003</v>
      </c>
      <c r="H71" s="40">
        <f>SUM(F71*D71)</f>
        <v>10960.959000000001</v>
      </c>
      <c r="I71" s="43">
        <f>SUM(G71+H71)</f>
        <v>15233.3328</v>
      </c>
      <c r="J71" s="3"/>
      <c r="L71" s="61"/>
      <c r="M71" s="62"/>
      <c r="N71" s="112"/>
      <c r="O71" s="112"/>
      <c r="P71" s="5"/>
    </row>
    <row r="72" spans="1:16" s="4" customFormat="1" x14ac:dyDescent="0.2">
      <c r="A72" s="48" t="s">
        <v>74</v>
      </c>
      <c r="B72" s="100" t="s">
        <v>251</v>
      </c>
      <c r="C72" s="103" t="s">
        <v>14</v>
      </c>
      <c r="D72" s="40">
        <v>28.75</v>
      </c>
      <c r="E72" s="15">
        <v>60.25</v>
      </c>
      <c r="F72" s="15">
        <v>12</v>
      </c>
      <c r="G72" s="40">
        <f>SUM(D72*E72)</f>
        <v>1732.1875</v>
      </c>
      <c r="H72" s="40">
        <f>SUM(F72*D72)</f>
        <v>345</v>
      </c>
      <c r="I72" s="43">
        <f>SUM(G72+H72)</f>
        <v>2077.1875</v>
      </c>
      <c r="J72" s="3"/>
      <c r="L72" s="61"/>
      <c r="M72" s="62"/>
      <c r="N72" s="112"/>
      <c r="O72" s="112"/>
      <c r="P72" s="5"/>
    </row>
    <row r="73" spans="1:16" s="4" customFormat="1" ht="33.75" x14ac:dyDescent="0.2">
      <c r="A73" s="48" t="s">
        <v>75</v>
      </c>
      <c r="B73" s="102" t="s">
        <v>45</v>
      </c>
      <c r="C73" s="103" t="s">
        <v>14</v>
      </c>
      <c r="D73" s="40">
        <v>146.69</v>
      </c>
      <c r="E73" s="15">
        <v>30.6</v>
      </c>
      <c r="F73" s="15">
        <v>12.5</v>
      </c>
      <c r="G73" s="40">
        <f>SUM(D73*E73)</f>
        <v>4488.7139999999999</v>
      </c>
      <c r="H73" s="40">
        <f>SUM(F73*D73)</f>
        <v>1833.625</v>
      </c>
      <c r="I73" s="43">
        <f>SUM(G73+H73)</f>
        <v>6322.3389999999999</v>
      </c>
      <c r="J73" s="3"/>
      <c r="L73" s="61"/>
      <c r="M73" s="62"/>
      <c r="N73" s="112"/>
      <c r="O73" s="112"/>
      <c r="P73" s="5"/>
    </row>
    <row r="74" spans="1:16" s="4" customFormat="1" ht="12.75" customHeight="1" x14ac:dyDescent="0.2">
      <c r="A74" s="74"/>
      <c r="B74" s="69" t="s">
        <v>26</v>
      </c>
      <c r="C74" s="79"/>
      <c r="D74" s="80"/>
      <c r="E74" s="15"/>
      <c r="F74" s="15"/>
      <c r="G74" s="86">
        <f>SUM(G70:G73)</f>
        <v>11917.3999</v>
      </c>
      <c r="H74" s="86">
        <f>SUM(H70:H73)</f>
        <v>14739.724</v>
      </c>
      <c r="I74" s="87">
        <f>SUM(I70:I73)</f>
        <v>26657.123899999999</v>
      </c>
      <c r="J74" s="3"/>
      <c r="L74" s="61"/>
      <c r="M74" s="62"/>
      <c r="N74" s="112"/>
      <c r="O74" s="112"/>
      <c r="P74" s="5"/>
    </row>
    <row r="75" spans="1:16" s="4" customFormat="1" x14ac:dyDescent="0.2">
      <c r="A75" s="68">
        <v>10</v>
      </c>
      <c r="B75" s="81" t="s">
        <v>39</v>
      </c>
      <c r="C75" s="78"/>
      <c r="D75" s="60"/>
      <c r="E75" s="15"/>
      <c r="F75" s="15"/>
      <c r="G75" s="40"/>
      <c r="H75" s="40"/>
      <c r="I75" s="43"/>
      <c r="J75" s="3"/>
      <c r="L75" s="61"/>
      <c r="M75" s="62"/>
      <c r="N75" s="112"/>
      <c r="O75" s="112"/>
      <c r="P75" s="5"/>
    </row>
    <row r="76" spans="1:16" s="4" customFormat="1" x14ac:dyDescent="0.2">
      <c r="A76" s="48" t="s">
        <v>80</v>
      </c>
      <c r="B76" s="58" t="s">
        <v>247</v>
      </c>
      <c r="C76" s="59" t="s">
        <v>14</v>
      </c>
      <c r="D76" s="60">
        <v>193.3</v>
      </c>
      <c r="E76" s="15">
        <v>0</v>
      </c>
      <c r="F76" s="15">
        <v>3.75</v>
      </c>
      <c r="G76" s="40">
        <f t="shared" ref="G76:G82" si="6">SUM(D76*E76)</f>
        <v>0</v>
      </c>
      <c r="H76" s="40">
        <f t="shared" ref="H76:H82" si="7">SUM(F76*D76)</f>
        <v>724.875</v>
      </c>
      <c r="I76" s="43">
        <f>SUM(G76+H76)</f>
        <v>724.875</v>
      </c>
      <c r="J76" s="3"/>
      <c r="L76" s="61"/>
      <c r="M76" s="62"/>
      <c r="N76" s="112"/>
      <c r="O76" s="112"/>
      <c r="P76" s="5"/>
    </row>
    <row r="77" spans="1:16" s="4" customFormat="1" x14ac:dyDescent="0.2">
      <c r="A77" s="48" t="s">
        <v>80</v>
      </c>
      <c r="B77" s="58" t="s">
        <v>78</v>
      </c>
      <c r="C77" s="59" t="s">
        <v>30</v>
      </c>
      <c r="D77" s="60">
        <v>7.39</v>
      </c>
      <c r="E77" s="15">
        <v>42.6</v>
      </c>
      <c r="F77" s="15">
        <v>15</v>
      </c>
      <c r="G77" s="40">
        <f t="shared" si="6"/>
        <v>314.81400000000002</v>
      </c>
      <c r="H77" s="40">
        <f t="shared" si="7"/>
        <v>110.85</v>
      </c>
      <c r="I77" s="43">
        <f t="shared" ref="I77:I82" si="8">SUM(G77+H77)</f>
        <v>425.66399999999999</v>
      </c>
      <c r="J77" s="3"/>
      <c r="L77" s="61"/>
      <c r="M77" s="62"/>
      <c r="N77" s="112"/>
      <c r="O77" s="112"/>
      <c r="P77" s="5"/>
    </row>
    <row r="78" spans="1:16" s="4" customFormat="1" x14ac:dyDescent="0.2">
      <c r="A78" s="48" t="s">
        <v>81</v>
      </c>
      <c r="B78" s="58" t="s">
        <v>137</v>
      </c>
      <c r="C78" s="59" t="s">
        <v>14</v>
      </c>
      <c r="D78" s="60">
        <v>184.75</v>
      </c>
      <c r="E78" s="15">
        <v>9.15</v>
      </c>
      <c r="F78" s="15">
        <v>0.74</v>
      </c>
      <c r="G78" s="40">
        <f t="shared" si="6"/>
        <v>1690.4625000000001</v>
      </c>
      <c r="H78" s="40">
        <f t="shared" si="7"/>
        <v>136.715</v>
      </c>
      <c r="I78" s="43">
        <f t="shared" si="8"/>
        <v>1827.1775</v>
      </c>
      <c r="J78" s="3"/>
      <c r="L78" s="61"/>
      <c r="M78" s="62"/>
      <c r="N78" s="112"/>
      <c r="O78" s="112"/>
      <c r="P78" s="5"/>
    </row>
    <row r="79" spans="1:16" ht="22.5" x14ac:dyDescent="0.2">
      <c r="A79" s="48" t="s">
        <v>82</v>
      </c>
      <c r="B79" s="58" t="s">
        <v>79</v>
      </c>
      <c r="C79" s="59" t="s">
        <v>30</v>
      </c>
      <c r="D79" s="60">
        <v>11.09</v>
      </c>
      <c r="E79" s="15">
        <v>180</v>
      </c>
      <c r="F79" s="15">
        <v>105</v>
      </c>
      <c r="G79" s="40">
        <f t="shared" si="6"/>
        <v>1996.2</v>
      </c>
      <c r="H79" s="40">
        <f t="shared" si="7"/>
        <v>1164.45</v>
      </c>
      <c r="I79" s="43">
        <f t="shared" si="8"/>
        <v>3160.65</v>
      </c>
      <c r="J79" s="3"/>
      <c r="L79" s="61"/>
      <c r="M79" s="62"/>
      <c r="N79" s="112"/>
      <c r="O79" s="112"/>
      <c r="P79" s="5"/>
    </row>
    <row r="80" spans="1:16" x14ac:dyDescent="0.2">
      <c r="A80" s="48" t="s">
        <v>83</v>
      </c>
      <c r="B80" s="95" t="s">
        <v>248</v>
      </c>
      <c r="C80" s="7" t="s">
        <v>14</v>
      </c>
      <c r="D80" s="60">
        <v>360.75</v>
      </c>
      <c r="E80" s="15">
        <v>2.7</v>
      </c>
      <c r="F80" s="15">
        <v>1.95</v>
      </c>
      <c r="G80" s="40">
        <f t="shared" si="6"/>
        <v>974.02500000000009</v>
      </c>
      <c r="H80" s="40">
        <f t="shared" si="7"/>
        <v>703.46249999999998</v>
      </c>
      <c r="I80" s="43">
        <f t="shared" si="8"/>
        <v>1677.4875000000002</v>
      </c>
      <c r="J80" s="3"/>
      <c r="L80" s="61"/>
      <c r="M80" s="62"/>
      <c r="N80" s="112"/>
      <c r="O80" s="112"/>
      <c r="P80" s="5"/>
    </row>
    <row r="81" spans="1:16" s="4" customFormat="1" ht="22.5" x14ac:dyDescent="0.2">
      <c r="A81" s="48" t="s">
        <v>84</v>
      </c>
      <c r="B81" s="95" t="s">
        <v>260</v>
      </c>
      <c r="C81" s="7" t="s">
        <v>14</v>
      </c>
      <c r="D81" s="60">
        <v>360.75</v>
      </c>
      <c r="E81" s="15">
        <v>30.6</v>
      </c>
      <c r="F81" s="15">
        <v>12</v>
      </c>
      <c r="G81" s="40">
        <f t="shared" si="6"/>
        <v>11038.95</v>
      </c>
      <c r="H81" s="40">
        <f t="shared" si="7"/>
        <v>4329</v>
      </c>
      <c r="I81" s="43">
        <f t="shared" si="8"/>
        <v>15367.95</v>
      </c>
      <c r="J81" s="3"/>
      <c r="L81" s="61"/>
      <c r="M81" s="62"/>
      <c r="N81" s="112"/>
      <c r="O81" s="112"/>
      <c r="P81" s="5"/>
    </row>
    <row r="82" spans="1:16" s="4" customFormat="1" ht="21.75" customHeight="1" x14ac:dyDescent="0.2">
      <c r="A82" s="48" t="s">
        <v>167</v>
      </c>
      <c r="B82" s="147" t="s">
        <v>249</v>
      </c>
      <c r="C82" s="7" t="s">
        <v>40</v>
      </c>
      <c r="D82" s="60">
        <v>159.68</v>
      </c>
      <c r="E82" s="15">
        <v>10.41</v>
      </c>
      <c r="F82" s="15">
        <v>3.75</v>
      </c>
      <c r="G82" s="40">
        <f t="shared" si="6"/>
        <v>1662.2688000000001</v>
      </c>
      <c r="H82" s="40">
        <f t="shared" si="7"/>
        <v>598.80000000000007</v>
      </c>
      <c r="I82" s="43">
        <f t="shared" si="8"/>
        <v>2261.0688</v>
      </c>
      <c r="J82" s="3"/>
      <c r="L82" s="61"/>
      <c r="M82" s="62"/>
      <c r="N82" s="112"/>
      <c r="O82" s="112"/>
      <c r="P82" s="5"/>
    </row>
    <row r="83" spans="1:16" x14ac:dyDescent="0.2">
      <c r="A83" s="74"/>
      <c r="B83" s="69" t="s">
        <v>26</v>
      </c>
      <c r="C83" s="79"/>
      <c r="D83" s="80"/>
      <c r="E83" s="15"/>
      <c r="F83" s="15"/>
      <c r="G83" s="86">
        <f>SUM(G76:G82)</f>
        <v>17676.720300000001</v>
      </c>
      <c r="H83" s="86">
        <f>SUM(H76:H82)</f>
        <v>7768.1525000000011</v>
      </c>
      <c r="I83" s="87">
        <f>SUM(I76:I82)</f>
        <v>25444.872800000001</v>
      </c>
      <c r="J83" s="3"/>
      <c r="L83" s="61"/>
      <c r="M83" s="62"/>
      <c r="N83" s="112"/>
      <c r="O83" s="112"/>
      <c r="P83" s="5"/>
    </row>
    <row r="84" spans="1:16" x14ac:dyDescent="0.2">
      <c r="A84" s="68">
        <v>11</v>
      </c>
      <c r="B84" s="81" t="s">
        <v>146</v>
      </c>
      <c r="C84" s="78"/>
      <c r="D84" s="60"/>
      <c r="E84" s="15"/>
      <c r="F84" s="15"/>
      <c r="G84" s="40"/>
      <c r="H84" s="40"/>
      <c r="I84" s="43"/>
      <c r="J84" s="3"/>
      <c r="L84" s="61"/>
      <c r="M84" s="62"/>
      <c r="N84" s="112"/>
      <c r="O84" s="112"/>
      <c r="P84" s="5"/>
    </row>
    <row r="85" spans="1:16" x14ac:dyDescent="0.2">
      <c r="A85" s="48" t="s">
        <v>85</v>
      </c>
      <c r="B85" s="137" t="s">
        <v>264</v>
      </c>
      <c r="C85" s="137" t="s">
        <v>8</v>
      </c>
      <c r="D85" s="137">
        <v>1</v>
      </c>
      <c r="E85" s="138">
        <v>4.8600000000000003</v>
      </c>
      <c r="F85" s="15">
        <v>0</v>
      </c>
      <c r="G85" s="40">
        <f>SUM(D85*E85)</f>
        <v>4.8600000000000003</v>
      </c>
      <c r="H85" s="40">
        <f>SUM(F85*D85)</f>
        <v>0</v>
      </c>
      <c r="I85" s="43">
        <f>SUM(G85+H85)</f>
        <v>4.8600000000000003</v>
      </c>
      <c r="J85" s="3"/>
      <c r="L85" s="61"/>
      <c r="M85" s="62"/>
      <c r="N85" s="112"/>
      <c r="O85" s="112"/>
      <c r="P85" s="5"/>
    </row>
    <row r="86" spans="1:16" x14ac:dyDescent="0.2">
      <c r="A86" s="48" t="s">
        <v>86</v>
      </c>
      <c r="B86" s="137" t="s">
        <v>265</v>
      </c>
      <c r="C86" s="137" t="s">
        <v>8</v>
      </c>
      <c r="D86" s="137">
        <v>3</v>
      </c>
      <c r="E86" s="138">
        <v>11.72</v>
      </c>
      <c r="F86" s="15">
        <v>0</v>
      </c>
      <c r="G86" s="40">
        <f t="shared" ref="G86:G121" si="9">SUM(D86*E86)</f>
        <v>35.160000000000004</v>
      </c>
      <c r="H86" s="40">
        <f t="shared" ref="H86:H121" si="10">SUM(F86*D86)</f>
        <v>0</v>
      </c>
      <c r="I86" s="43">
        <f t="shared" ref="I86:I121" si="11">SUM(G86+H86)</f>
        <v>35.160000000000004</v>
      </c>
      <c r="J86" s="3"/>
      <c r="L86" s="61"/>
      <c r="M86" s="62"/>
      <c r="N86" s="112"/>
      <c r="O86" s="112"/>
      <c r="P86" s="5"/>
    </row>
    <row r="87" spans="1:16" ht="22.5" x14ac:dyDescent="0.2">
      <c r="A87" s="48" t="s">
        <v>87</v>
      </c>
      <c r="B87" s="139" t="s">
        <v>266</v>
      </c>
      <c r="C87" s="137" t="s">
        <v>8</v>
      </c>
      <c r="D87" s="137">
        <v>8</v>
      </c>
      <c r="E87" s="138">
        <v>109</v>
      </c>
      <c r="F87" s="15">
        <v>0</v>
      </c>
      <c r="G87" s="40">
        <f t="shared" si="9"/>
        <v>872</v>
      </c>
      <c r="H87" s="40">
        <f t="shared" si="10"/>
        <v>0</v>
      </c>
      <c r="I87" s="43">
        <f t="shared" si="11"/>
        <v>872</v>
      </c>
      <c r="J87" s="3"/>
      <c r="L87" s="61"/>
      <c r="M87" s="62"/>
      <c r="N87" s="112"/>
      <c r="O87" s="112"/>
      <c r="P87" s="5"/>
    </row>
    <row r="88" spans="1:16" x14ac:dyDescent="0.2">
      <c r="A88" s="48" t="s">
        <v>88</v>
      </c>
      <c r="B88" s="137" t="s">
        <v>267</v>
      </c>
      <c r="C88" s="137" t="s">
        <v>8</v>
      </c>
      <c r="D88" s="137">
        <v>1</v>
      </c>
      <c r="E88" s="138">
        <v>327.85</v>
      </c>
      <c r="F88" s="15">
        <v>0</v>
      </c>
      <c r="G88" s="40">
        <f t="shared" si="9"/>
        <v>327.85</v>
      </c>
      <c r="H88" s="40">
        <f t="shared" si="10"/>
        <v>0</v>
      </c>
      <c r="I88" s="43">
        <f t="shared" si="11"/>
        <v>327.85</v>
      </c>
      <c r="J88" s="3"/>
      <c r="L88" s="61"/>
      <c r="M88" s="62"/>
      <c r="N88" s="112"/>
      <c r="O88" s="112"/>
      <c r="P88" s="5"/>
    </row>
    <row r="89" spans="1:16" x14ac:dyDescent="0.2">
      <c r="A89" s="48" t="s">
        <v>89</v>
      </c>
      <c r="B89" s="137" t="s">
        <v>268</v>
      </c>
      <c r="C89" s="137" t="s">
        <v>8</v>
      </c>
      <c r="D89" s="137">
        <v>9</v>
      </c>
      <c r="E89" s="138">
        <v>3.3</v>
      </c>
      <c r="F89" s="15">
        <v>0</v>
      </c>
      <c r="G89" s="40">
        <f t="shared" si="9"/>
        <v>29.7</v>
      </c>
      <c r="H89" s="40">
        <f t="shared" si="10"/>
        <v>0</v>
      </c>
      <c r="I89" s="43">
        <f t="shared" si="11"/>
        <v>29.7</v>
      </c>
      <c r="J89" s="3"/>
      <c r="L89" s="61"/>
      <c r="M89" s="62"/>
      <c r="N89" s="112"/>
      <c r="O89" s="112"/>
      <c r="P89" s="5"/>
    </row>
    <row r="90" spans="1:16" x14ac:dyDescent="0.2">
      <c r="A90" s="48" t="s">
        <v>90</v>
      </c>
      <c r="B90" s="58" t="s">
        <v>269</v>
      </c>
      <c r="C90" s="137" t="s">
        <v>8</v>
      </c>
      <c r="D90" s="137">
        <v>8</v>
      </c>
      <c r="E90" s="138">
        <v>0.33</v>
      </c>
      <c r="F90" s="15">
        <v>0</v>
      </c>
      <c r="G90" s="40">
        <f t="shared" si="9"/>
        <v>2.64</v>
      </c>
      <c r="H90" s="40">
        <f t="shared" si="10"/>
        <v>0</v>
      </c>
      <c r="I90" s="43">
        <f t="shared" si="11"/>
        <v>2.64</v>
      </c>
      <c r="J90" s="3"/>
      <c r="L90" s="61"/>
      <c r="M90" s="62"/>
      <c r="N90" s="112"/>
      <c r="O90" s="112"/>
      <c r="P90" s="5"/>
    </row>
    <row r="91" spans="1:16" x14ac:dyDescent="0.2">
      <c r="A91" s="48" t="s">
        <v>91</v>
      </c>
      <c r="B91" s="58" t="s">
        <v>269</v>
      </c>
      <c r="C91" s="137" t="s">
        <v>8</v>
      </c>
      <c r="D91" s="137">
        <v>7</v>
      </c>
      <c r="E91" s="138">
        <v>2.44</v>
      </c>
      <c r="F91" s="15">
        <v>0</v>
      </c>
      <c r="G91" s="40">
        <f t="shared" si="9"/>
        <v>17.079999999999998</v>
      </c>
      <c r="H91" s="40">
        <f t="shared" si="10"/>
        <v>0</v>
      </c>
      <c r="I91" s="43">
        <f t="shared" si="11"/>
        <v>17.079999999999998</v>
      </c>
      <c r="J91" s="3"/>
      <c r="L91" s="61"/>
      <c r="M91" s="62"/>
      <c r="N91" s="112"/>
      <c r="O91" s="112"/>
      <c r="P91" s="5"/>
    </row>
    <row r="92" spans="1:16" x14ac:dyDescent="0.2">
      <c r="A92" s="48" t="s">
        <v>168</v>
      </c>
      <c r="B92" s="58" t="s">
        <v>270</v>
      </c>
      <c r="C92" s="137" t="s">
        <v>8</v>
      </c>
      <c r="D92" s="137">
        <v>20</v>
      </c>
      <c r="E92" s="138">
        <v>2.08</v>
      </c>
      <c r="F92" s="15">
        <v>0</v>
      </c>
      <c r="G92" s="40">
        <f t="shared" si="9"/>
        <v>41.6</v>
      </c>
      <c r="H92" s="40">
        <f t="shared" si="10"/>
        <v>0</v>
      </c>
      <c r="I92" s="43">
        <f t="shared" si="11"/>
        <v>41.6</v>
      </c>
      <c r="J92" s="3"/>
      <c r="L92" s="61"/>
      <c r="M92" s="62"/>
      <c r="N92" s="112"/>
      <c r="O92" s="112"/>
      <c r="P92" s="5"/>
    </row>
    <row r="93" spans="1:16" x14ac:dyDescent="0.2">
      <c r="A93" s="48" t="s">
        <v>169</v>
      </c>
      <c r="B93" s="58" t="s">
        <v>271</v>
      </c>
      <c r="C93" s="137" t="s">
        <v>8</v>
      </c>
      <c r="D93" s="137">
        <v>1</v>
      </c>
      <c r="E93" s="138">
        <v>8.5</v>
      </c>
      <c r="F93" s="15">
        <v>0</v>
      </c>
      <c r="G93" s="40">
        <f t="shared" si="9"/>
        <v>8.5</v>
      </c>
      <c r="H93" s="40">
        <f t="shared" si="10"/>
        <v>0</v>
      </c>
      <c r="I93" s="43">
        <f t="shared" si="11"/>
        <v>8.5</v>
      </c>
      <c r="J93" s="3"/>
      <c r="L93" s="61"/>
      <c r="M93" s="62"/>
      <c r="N93" s="112"/>
      <c r="O93" s="112"/>
      <c r="P93" s="5"/>
    </row>
    <row r="94" spans="1:16" x14ac:dyDescent="0.2">
      <c r="A94" s="48" t="s">
        <v>170</v>
      </c>
      <c r="B94" s="58" t="s">
        <v>272</v>
      </c>
      <c r="C94" s="137" t="s">
        <v>8</v>
      </c>
      <c r="D94" s="137">
        <v>1</v>
      </c>
      <c r="E94" s="138">
        <v>2.85</v>
      </c>
      <c r="F94" s="15">
        <v>0</v>
      </c>
      <c r="G94" s="40">
        <f t="shared" si="9"/>
        <v>2.85</v>
      </c>
      <c r="H94" s="40">
        <f t="shared" si="10"/>
        <v>0</v>
      </c>
      <c r="I94" s="43">
        <f t="shared" si="11"/>
        <v>2.85</v>
      </c>
      <c r="J94" s="3"/>
      <c r="L94" s="61"/>
      <c r="M94" s="62"/>
      <c r="N94" s="112"/>
      <c r="O94" s="112"/>
      <c r="P94" s="5"/>
    </row>
    <row r="95" spans="1:16" x14ac:dyDescent="0.2">
      <c r="A95" s="48" t="s">
        <v>171</v>
      </c>
      <c r="B95" s="58" t="s">
        <v>273</v>
      </c>
      <c r="C95" s="137" t="s">
        <v>8</v>
      </c>
      <c r="D95" s="137">
        <v>20</v>
      </c>
      <c r="E95" s="138">
        <v>2.33</v>
      </c>
      <c r="F95" s="15">
        <v>0</v>
      </c>
      <c r="G95" s="40">
        <f t="shared" si="9"/>
        <v>46.6</v>
      </c>
      <c r="H95" s="40">
        <f t="shared" si="10"/>
        <v>0</v>
      </c>
      <c r="I95" s="43">
        <f t="shared" si="11"/>
        <v>46.6</v>
      </c>
      <c r="J95" s="3"/>
      <c r="L95" s="61"/>
      <c r="M95" s="62"/>
      <c r="N95" s="112"/>
      <c r="O95" s="112"/>
      <c r="P95" s="5"/>
    </row>
    <row r="96" spans="1:16" x14ac:dyDescent="0.2">
      <c r="A96" s="48" t="s">
        <v>172</v>
      </c>
      <c r="B96" s="58" t="s">
        <v>274</v>
      </c>
      <c r="C96" s="137" t="s">
        <v>8</v>
      </c>
      <c r="D96" s="137">
        <v>2</v>
      </c>
      <c r="E96" s="138">
        <v>10.61</v>
      </c>
      <c r="F96" s="15">
        <v>0</v>
      </c>
      <c r="G96" s="40">
        <f t="shared" si="9"/>
        <v>21.22</v>
      </c>
      <c r="H96" s="40">
        <f t="shared" si="10"/>
        <v>0</v>
      </c>
      <c r="I96" s="43">
        <f t="shared" si="11"/>
        <v>21.22</v>
      </c>
      <c r="J96" s="3"/>
      <c r="L96" s="61"/>
      <c r="M96" s="62"/>
      <c r="N96" s="112"/>
      <c r="O96" s="112"/>
      <c r="P96" s="5"/>
    </row>
    <row r="97" spans="1:16" x14ac:dyDescent="0.2">
      <c r="A97" s="48" t="s">
        <v>173</v>
      </c>
      <c r="B97" s="137" t="s">
        <v>275</v>
      </c>
      <c r="C97" s="137" t="s">
        <v>8</v>
      </c>
      <c r="D97" s="137">
        <v>7</v>
      </c>
      <c r="E97" s="138">
        <v>72.099999999999994</v>
      </c>
      <c r="F97" s="15">
        <v>0</v>
      </c>
      <c r="G97" s="40">
        <f t="shared" si="9"/>
        <v>504.69999999999993</v>
      </c>
      <c r="H97" s="40">
        <f t="shared" si="10"/>
        <v>0</v>
      </c>
      <c r="I97" s="43">
        <f t="shared" si="11"/>
        <v>504.69999999999993</v>
      </c>
      <c r="J97" s="3"/>
      <c r="L97" s="61"/>
      <c r="M97" s="62"/>
      <c r="N97" s="112"/>
      <c r="O97" s="112"/>
      <c r="P97" s="5"/>
    </row>
    <row r="98" spans="1:16" x14ac:dyDescent="0.2">
      <c r="A98" s="48" t="s">
        <v>174</v>
      </c>
      <c r="B98" s="137" t="s">
        <v>276</v>
      </c>
      <c r="C98" s="137" t="s">
        <v>8</v>
      </c>
      <c r="D98" s="137">
        <v>4</v>
      </c>
      <c r="E98" s="138">
        <v>55</v>
      </c>
      <c r="F98" s="15">
        <v>0</v>
      </c>
      <c r="G98" s="40">
        <f t="shared" si="9"/>
        <v>220</v>
      </c>
      <c r="H98" s="40">
        <f t="shared" si="10"/>
        <v>0</v>
      </c>
      <c r="I98" s="43">
        <f t="shared" si="11"/>
        <v>220</v>
      </c>
      <c r="J98" s="3"/>
      <c r="L98" s="61"/>
      <c r="M98" s="62"/>
      <c r="N98" s="112"/>
      <c r="O98" s="112"/>
      <c r="P98" s="5"/>
    </row>
    <row r="99" spans="1:16" x14ac:dyDescent="0.2">
      <c r="A99" s="48" t="s">
        <v>175</v>
      </c>
      <c r="B99" s="139" t="s">
        <v>277</v>
      </c>
      <c r="C99" s="137" t="s">
        <v>8</v>
      </c>
      <c r="D99" s="137">
        <v>2</v>
      </c>
      <c r="E99" s="138">
        <v>231</v>
      </c>
      <c r="F99" s="15">
        <v>0</v>
      </c>
      <c r="G99" s="40">
        <f t="shared" si="9"/>
        <v>462</v>
      </c>
      <c r="H99" s="40">
        <f t="shared" si="10"/>
        <v>0</v>
      </c>
      <c r="I99" s="43">
        <f t="shared" si="11"/>
        <v>462</v>
      </c>
      <c r="J99" s="3"/>
      <c r="L99" s="61"/>
      <c r="M99" s="62"/>
      <c r="N99" s="112"/>
      <c r="O99" s="112"/>
      <c r="P99" s="5"/>
    </row>
    <row r="100" spans="1:16" x14ac:dyDescent="0.2">
      <c r="A100" s="48" t="s">
        <v>176</v>
      </c>
      <c r="B100" s="146" t="s">
        <v>250</v>
      </c>
      <c r="C100" s="137" t="s">
        <v>8</v>
      </c>
      <c r="D100" s="137">
        <v>8</v>
      </c>
      <c r="E100" s="138">
        <v>8.7899999999999991</v>
      </c>
      <c r="F100" s="15">
        <v>0</v>
      </c>
      <c r="G100" s="40">
        <f t="shared" si="9"/>
        <v>70.319999999999993</v>
      </c>
      <c r="H100" s="40">
        <f t="shared" si="10"/>
        <v>0</v>
      </c>
      <c r="I100" s="43">
        <f t="shared" si="11"/>
        <v>70.319999999999993</v>
      </c>
      <c r="J100" s="3"/>
      <c r="L100" s="61"/>
      <c r="M100" s="62"/>
      <c r="N100" s="112"/>
      <c r="O100" s="112"/>
      <c r="P100" s="5"/>
    </row>
    <row r="101" spans="1:16" x14ac:dyDescent="0.2">
      <c r="A101" s="48" t="s">
        <v>177</v>
      </c>
      <c r="B101" s="137" t="s">
        <v>141</v>
      </c>
      <c r="C101" s="137" t="s">
        <v>8</v>
      </c>
      <c r="D101" s="137">
        <v>6</v>
      </c>
      <c r="E101" s="138">
        <v>28.69</v>
      </c>
      <c r="F101" s="15">
        <v>0</v>
      </c>
      <c r="G101" s="40">
        <f t="shared" si="9"/>
        <v>172.14000000000001</v>
      </c>
      <c r="H101" s="40">
        <f t="shared" si="10"/>
        <v>0</v>
      </c>
      <c r="I101" s="43">
        <f t="shared" si="11"/>
        <v>172.14000000000001</v>
      </c>
      <c r="J101" s="3"/>
      <c r="L101" s="61"/>
      <c r="M101" s="62"/>
      <c r="N101" s="112"/>
      <c r="O101" s="112"/>
      <c r="P101" s="5"/>
    </row>
    <row r="102" spans="1:16" x14ac:dyDescent="0.2">
      <c r="A102" s="48" t="s">
        <v>178</v>
      </c>
      <c r="B102" s="137" t="s">
        <v>278</v>
      </c>
      <c r="C102" s="137" t="s">
        <v>8</v>
      </c>
      <c r="D102" s="137">
        <v>2</v>
      </c>
      <c r="E102" s="138">
        <v>9.25</v>
      </c>
      <c r="F102" s="15">
        <v>0</v>
      </c>
      <c r="G102" s="40">
        <f t="shared" si="9"/>
        <v>18.5</v>
      </c>
      <c r="H102" s="40">
        <f t="shared" si="10"/>
        <v>0</v>
      </c>
      <c r="I102" s="43">
        <f t="shared" si="11"/>
        <v>18.5</v>
      </c>
      <c r="J102" s="3"/>
      <c r="L102" s="61"/>
      <c r="M102" s="62"/>
      <c r="N102" s="112"/>
      <c r="O102" s="112"/>
      <c r="P102" s="5"/>
    </row>
    <row r="103" spans="1:16" x14ac:dyDescent="0.2">
      <c r="A103" s="48" t="s">
        <v>179</v>
      </c>
      <c r="B103" s="137" t="s">
        <v>279</v>
      </c>
      <c r="C103" s="137" t="s">
        <v>8</v>
      </c>
      <c r="D103" s="137">
        <v>1</v>
      </c>
      <c r="E103" s="138">
        <v>17.77</v>
      </c>
      <c r="F103" s="15">
        <v>0</v>
      </c>
      <c r="G103" s="40">
        <f t="shared" si="9"/>
        <v>17.77</v>
      </c>
      <c r="H103" s="40">
        <f t="shared" si="10"/>
        <v>0</v>
      </c>
      <c r="I103" s="43">
        <f t="shared" si="11"/>
        <v>17.77</v>
      </c>
      <c r="J103" s="3"/>
      <c r="L103" s="61"/>
      <c r="M103" s="62"/>
      <c r="N103" s="112"/>
      <c r="O103" s="112"/>
      <c r="P103" s="5"/>
    </row>
    <row r="104" spans="1:16" x14ac:dyDescent="0.2">
      <c r="A104" s="48" t="s">
        <v>180</v>
      </c>
      <c r="B104" s="137" t="s">
        <v>280</v>
      </c>
      <c r="C104" s="137" t="s">
        <v>8</v>
      </c>
      <c r="D104" s="137">
        <v>1</v>
      </c>
      <c r="E104" s="138">
        <v>20.32</v>
      </c>
      <c r="F104" s="15">
        <v>0</v>
      </c>
      <c r="G104" s="40">
        <f t="shared" si="9"/>
        <v>20.32</v>
      </c>
      <c r="H104" s="40">
        <f t="shared" si="10"/>
        <v>0</v>
      </c>
      <c r="I104" s="43">
        <f t="shared" si="11"/>
        <v>20.32</v>
      </c>
      <c r="J104" s="3"/>
      <c r="L104" s="61"/>
      <c r="M104" s="62"/>
      <c r="N104" s="112"/>
      <c r="O104" s="112"/>
      <c r="P104" s="5"/>
    </row>
    <row r="105" spans="1:16" x14ac:dyDescent="0.2">
      <c r="A105" s="48" t="s">
        <v>181</v>
      </c>
      <c r="B105" s="137" t="s">
        <v>281</v>
      </c>
      <c r="C105" s="137" t="s">
        <v>8</v>
      </c>
      <c r="D105" s="137">
        <v>8</v>
      </c>
      <c r="E105" s="138">
        <v>3.65</v>
      </c>
      <c r="F105" s="15">
        <v>0</v>
      </c>
      <c r="G105" s="40">
        <f t="shared" si="9"/>
        <v>29.2</v>
      </c>
      <c r="H105" s="40">
        <f t="shared" si="10"/>
        <v>0</v>
      </c>
      <c r="I105" s="43">
        <f t="shared" si="11"/>
        <v>29.2</v>
      </c>
      <c r="J105" s="3"/>
      <c r="L105" s="61"/>
      <c r="M105" s="62"/>
      <c r="N105" s="112"/>
      <c r="O105" s="112"/>
      <c r="P105" s="5"/>
    </row>
    <row r="106" spans="1:16" x14ac:dyDescent="0.2">
      <c r="A106" s="48" t="s">
        <v>182</v>
      </c>
      <c r="B106" s="58" t="s">
        <v>282</v>
      </c>
      <c r="C106" s="137" t="s">
        <v>8</v>
      </c>
      <c r="D106" s="137">
        <v>5</v>
      </c>
      <c r="E106" s="138">
        <v>4.82</v>
      </c>
      <c r="F106" s="15">
        <v>0</v>
      </c>
      <c r="G106" s="40">
        <f t="shared" si="9"/>
        <v>24.1</v>
      </c>
      <c r="H106" s="40">
        <f t="shared" si="10"/>
        <v>0</v>
      </c>
      <c r="I106" s="43">
        <f t="shared" si="11"/>
        <v>24.1</v>
      </c>
      <c r="J106" s="3"/>
      <c r="L106" s="61"/>
      <c r="M106" s="62"/>
      <c r="N106" s="112"/>
      <c r="O106" s="112"/>
      <c r="P106" s="5"/>
    </row>
    <row r="107" spans="1:16" x14ac:dyDescent="0.2">
      <c r="A107" s="48" t="s">
        <v>183</v>
      </c>
      <c r="B107" s="58" t="s">
        <v>283</v>
      </c>
      <c r="C107" s="137" t="s">
        <v>8</v>
      </c>
      <c r="D107" s="137">
        <v>1</v>
      </c>
      <c r="E107" s="138">
        <v>3.54</v>
      </c>
      <c r="F107" s="15">
        <v>0</v>
      </c>
      <c r="G107" s="40">
        <f t="shared" si="9"/>
        <v>3.54</v>
      </c>
      <c r="H107" s="40">
        <f t="shared" si="10"/>
        <v>0</v>
      </c>
      <c r="I107" s="43">
        <f t="shared" si="11"/>
        <v>3.54</v>
      </c>
      <c r="J107" s="3"/>
      <c r="L107" s="61"/>
      <c r="M107" s="62"/>
      <c r="N107" s="112"/>
      <c r="O107" s="112"/>
      <c r="P107" s="5"/>
    </row>
    <row r="108" spans="1:16" x14ac:dyDescent="0.2">
      <c r="A108" s="48" t="s">
        <v>184</v>
      </c>
      <c r="B108" s="58" t="s">
        <v>284</v>
      </c>
      <c r="C108" s="137" t="s">
        <v>8</v>
      </c>
      <c r="D108" s="137">
        <v>2</v>
      </c>
      <c r="E108" s="138">
        <v>4.0999999999999996</v>
      </c>
      <c r="F108" s="15">
        <v>0</v>
      </c>
      <c r="G108" s="40">
        <f t="shared" si="9"/>
        <v>8.1999999999999993</v>
      </c>
      <c r="H108" s="40">
        <f t="shared" si="10"/>
        <v>0</v>
      </c>
      <c r="I108" s="43">
        <f t="shared" si="11"/>
        <v>8.1999999999999993</v>
      </c>
      <c r="J108" s="3"/>
      <c r="L108" s="61"/>
      <c r="M108" s="62"/>
      <c r="N108" s="112"/>
      <c r="O108" s="112"/>
      <c r="P108" s="5"/>
    </row>
    <row r="109" spans="1:16" x14ac:dyDescent="0.2">
      <c r="A109" s="48" t="s">
        <v>185</v>
      </c>
      <c r="B109" s="58" t="s">
        <v>285</v>
      </c>
      <c r="C109" s="137" t="s">
        <v>8</v>
      </c>
      <c r="D109" s="137">
        <v>8</v>
      </c>
      <c r="E109" s="138">
        <v>13.76</v>
      </c>
      <c r="F109" s="15">
        <v>0</v>
      </c>
      <c r="G109" s="40">
        <f t="shared" si="9"/>
        <v>110.08</v>
      </c>
      <c r="H109" s="40">
        <f t="shared" si="10"/>
        <v>0</v>
      </c>
      <c r="I109" s="43">
        <f t="shared" si="11"/>
        <v>110.08</v>
      </c>
      <c r="J109" s="3"/>
      <c r="L109" s="61"/>
      <c r="M109" s="62"/>
      <c r="N109" s="112"/>
      <c r="O109" s="112"/>
      <c r="P109" s="5"/>
    </row>
    <row r="110" spans="1:16" x14ac:dyDescent="0.2">
      <c r="A110" s="48" t="s">
        <v>186</v>
      </c>
      <c r="B110" s="58" t="s">
        <v>286</v>
      </c>
      <c r="C110" s="137" t="s">
        <v>8</v>
      </c>
      <c r="D110" s="137">
        <v>1</v>
      </c>
      <c r="E110" s="138">
        <v>3.74</v>
      </c>
      <c r="F110" s="15">
        <v>0</v>
      </c>
      <c r="G110" s="40">
        <f t="shared" si="9"/>
        <v>3.74</v>
      </c>
      <c r="H110" s="40">
        <f t="shared" si="10"/>
        <v>0</v>
      </c>
      <c r="I110" s="43">
        <f t="shared" si="11"/>
        <v>3.74</v>
      </c>
      <c r="J110" s="3"/>
      <c r="L110" s="61"/>
      <c r="M110" s="62"/>
      <c r="N110" s="112"/>
      <c r="O110" s="112"/>
      <c r="P110" s="5"/>
    </row>
    <row r="111" spans="1:16" x14ac:dyDescent="0.2">
      <c r="A111" s="48" t="s">
        <v>187</v>
      </c>
      <c r="B111" s="58" t="s">
        <v>287</v>
      </c>
      <c r="C111" s="137" t="s">
        <v>8</v>
      </c>
      <c r="D111" s="137">
        <v>5</v>
      </c>
      <c r="E111" s="138">
        <v>5.81</v>
      </c>
      <c r="F111" s="15">
        <v>0</v>
      </c>
      <c r="G111" s="40">
        <f t="shared" si="9"/>
        <v>29.049999999999997</v>
      </c>
      <c r="H111" s="40">
        <f t="shared" si="10"/>
        <v>0</v>
      </c>
      <c r="I111" s="43">
        <f t="shared" si="11"/>
        <v>29.049999999999997</v>
      </c>
      <c r="J111" s="3"/>
      <c r="L111" s="61"/>
      <c r="M111" s="62"/>
      <c r="N111" s="112"/>
      <c r="O111" s="112"/>
      <c r="P111" s="5"/>
    </row>
    <row r="112" spans="1:16" x14ac:dyDescent="0.2">
      <c r="A112" s="48" t="s">
        <v>188</v>
      </c>
      <c r="B112" s="58" t="s">
        <v>288</v>
      </c>
      <c r="C112" s="137" t="s">
        <v>8</v>
      </c>
      <c r="D112" s="137">
        <v>2</v>
      </c>
      <c r="E112" s="138">
        <v>53.78</v>
      </c>
      <c r="F112" s="15">
        <v>0</v>
      </c>
      <c r="G112" s="40">
        <f t="shared" si="9"/>
        <v>107.56</v>
      </c>
      <c r="H112" s="40">
        <f t="shared" si="10"/>
        <v>0</v>
      </c>
      <c r="I112" s="43">
        <f t="shared" si="11"/>
        <v>107.56</v>
      </c>
      <c r="J112" s="3"/>
      <c r="L112" s="61"/>
      <c r="M112" s="62"/>
      <c r="N112" s="112"/>
      <c r="O112" s="112"/>
      <c r="P112" s="5"/>
    </row>
    <row r="113" spans="1:16" x14ac:dyDescent="0.2">
      <c r="A113" s="48" t="s">
        <v>189</v>
      </c>
      <c r="B113" s="137" t="s">
        <v>262</v>
      </c>
      <c r="C113" s="137" t="s">
        <v>8</v>
      </c>
      <c r="D113" s="137">
        <v>8</v>
      </c>
      <c r="E113" s="138">
        <v>85</v>
      </c>
      <c r="F113" s="15">
        <v>0</v>
      </c>
      <c r="G113" s="40">
        <f t="shared" si="9"/>
        <v>680</v>
      </c>
      <c r="H113" s="40">
        <f t="shared" si="10"/>
        <v>0</v>
      </c>
      <c r="I113" s="43">
        <f t="shared" si="11"/>
        <v>680</v>
      </c>
      <c r="J113" s="3"/>
      <c r="L113" s="61"/>
      <c r="M113" s="62"/>
      <c r="N113" s="112"/>
      <c r="O113" s="112"/>
      <c r="P113" s="5"/>
    </row>
    <row r="114" spans="1:16" x14ac:dyDescent="0.2">
      <c r="A114" s="48" t="s">
        <v>190</v>
      </c>
      <c r="B114" s="58" t="s">
        <v>289</v>
      </c>
      <c r="C114" s="137" t="s">
        <v>142</v>
      </c>
      <c r="D114" s="137">
        <v>8</v>
      </c>
      <c r="E114" s="138">
        <v>30.42</v>
      </c>
      <c r="F114" s="15">
        <v>0</v>
      </c>
      <c r="G114" s="40">
        <f t="shared" si="9"/>
        <v>243.36</v>
      </c>
      <c r="H114" s="40">
        <f t="shared" si="10"/>
        <v>0</v>
      </c>
      <c r="I114" s="43">
        <f t="shared" si="11"/>
        <v>243.36</v>
      </c>
      <c r="J114" s="3"/>
      <c r="L114" s="61"/>
      <c r="M114" s="62"/>
      <c r="N114" s="112"/>
      <c r="O114" s="112"/>
      <c r="P114" s="5"/>
    </row>
    <row r="115" spans="1:16" x14ac:dyDescent="0.2">
      <c r="A115" s="48" t="s">
        <v>191</v>
      </c>
      <c r="B115" s="58" t="s">
        <v>290</v>
      </c>
      <c r="C115" s="137" t="s">
        <v>142</v>
      </c>
      <c r="D115" s="137">
        <v>4</v>
      </c>
      <c r="E115" s="138">
        <v>34</v>
      </c>
      <c r="F115" s="15">
        <v>0</v>
      </c>
      <c r="G115" s="40">
        <f t="shared" si="9"/>
        <v>136</v>
      </c>
      <c r="H115" s="40">
        <f t="shared" si="10"/>
        <v>0</v>
      </c>
      <c r="I115" s="43">
        <f t="shared" si="11"/>
        <v>136</v>
      </c>
      <c r="J115" s="3"/>
      <c r="L115" s="61"/>
      <c r="M115" s="62"/>
      <c r="N115" s="112"/>
      <c r="O115" s="112"/>
      <c r="P115" s="5"/>
    </row>
    <row r="116" spans="1:16" x14ac:dyDescent="0.2">
      <c r="A116" s="48" t="s">
        <v>192</v>
      </c>
      <c r="B116" s="58" t="s">
        <v>291</v>
      </c>
      <c r="C116" s="137" t="s">
        <v>142</v>
      </c>
      <c r="D116" s="137">
        <v>9</v>
      </c>
      <c r="E116" s="138">
        <v>58.73</v>
      </c>
      <c r="F116" s="15">
        <v>0</v>
      </c>
      <c r="G116" s="40">
        <f t="shared" si="9"/>
        <v>528.56999999999994</v>
      </c>
      <c r="H116" s="40">
        <f t="shared" si="10"/>
        <v>0</v>
      </c>
      <c r="I116" s="43">
        <f t="shared" si="11"/>
        <v>528.56999999999994</v>
      </c>
      <c r="J116" s="3"/>
      <c r="L116" s="61"/>
      <c r="M116" s="62"/>
      <c r="N116" s="112"/>
      <c r="O116" s="112"/>
      <c r="P116" s="5"/>
    </row>
    <row r="117" spans="1:16" x14ac:dyDescent="0.2">
      <c r="A117" s="48" t="s">
        <v>193</v>
      </c>
      <c r="B117" s="58" t="s">
        <v>292</v>
      </c>
      <c r="C117" s="137" t="s">
        <v>142</v>
      </c>
      <c r="D117" s="137">
        <v>1</v>
      </c>
      <c r="E117" s="138">
        <v>124.41</v>
      </c>
      <c r="F117" s="15">
        <v>0</v>
      </c>
      <c r="G117" s="40">
        <f t="shared" si="9"/>
        <v>124.41</v>
      </c>
      <c r="H117" s="40">
        <f t="shared" si="10"/>
        <v>0</v>
      </c>
      <c r="I117" s="43">
        <f t="shared" si="11"/>
        <v>124.41</v>
      </c>
      <c r="J117" s="3"/>
      <c r="L117" s="61"/>
      <c r="M117" s="62"/>
      <c r="N117" s="112"/>
      <c r="O117" s="112"/>
      <c r="P117" s="5"/>
    </row>
    <row r="118" spans="1:16" x14ac:dyDescent="0.2">
      <c r="A118" s="48" t="s">
        <v>194</v>
      </c>
      <c r="B118" s="146" t="s">
        <v>293</v>
      </c>
      <c r="C118" s="137" t="s">
        <v>8</v>
      </c>
      <c r="D118" s="137">
        <v>8</v>
      </c>
      <c r="E118" s="138">
        <v>114</v>
      </c>
      <c r="F118" s="15">
        <v>0</v>
      </c>
      <c r="G118" s="40">
        <f t="shared" si="9"/>
        <v>912</v>
      </c>
      <c r="H118" s="40">
        <f t="shared" si="10"/>
        <v>0</v>
      </c>
      <c r="I118" s="43">
        <f t="shared" si="11"/>
        <v>912</v>
      </c>
      <c r="J118" s="3"/>
      <c r="L118" s="61"/>
      <c r="M118" s="62"/>
      <c r="N118" s="112"/>
      <c r="O118" s="112"/>
      <c r="P118" s="5"/>
    </row>
    <row r="119" spans="1:16" ht="22.5" x14ac:dyDescent="0.2">
      <c r="A119" s="48" t="s">
        <v>195</v>
      </c>
      <c r="B119" s="152" t="s">
        <v>340</v>
      </c>
      <c r="C119" s="137" t="s">
        <v>18</v>
      </c>
      <c r="D119" s="137">
        <v>19</v>
      </c>
      <c r="E119" s="138">
        <v>350</v>
      </c>
      <c r="F119" s="15">
        <v>0</v>
      </c>
      <c r="G119" s="40">
        <f>SUM(D119*E119)</f>
        <v>6650</v>
      </c>
      <c r="H119" s="40">
        <f>SUM(F119*D119)</f>
        <v>0</v>
      </c>
      <c r="I119" s="43">
        <f>SUM(G119+H119)</f>
        <v>6650</v>
      </c>
      <c r="J119" s="3"/>
      <c r="L119" s="61"/>
      <c r="M119" s="62"/>
      <c r="N119" s="112"/>
      <c r="O119" s="112"/>
      <c r="P119" s="5"/>
    </row>
    <row r="120" spans="1:16" x14ac:dyDescent="0.2">
      <c r="A120" s="48" t="s">
        <v>196</v>
      </c>
      <c r="B120" s="146" t="s">
        <v>261</v>
      </c>
      <c r="C120" s="137" t="s">
        <v>19</v>
      </c>
      <c r="D120" s="137">
        <v>55</v>
      </c>
      <c r="E120" s="138">
        <v>26.62</v>
      </c>
      <c r="F120" s="15">
        <v>8.75</v>
      </c>
      <c r="G120" s="40">
        <f t="shared" si="9"/>
        <v>1464.1000000000001</v>
      </c>
      <c r="H120" s="40">
        <f t="shared" si="10"/>
        <v>481.25</v>
      </c>
      <c r="I120" s="43">
        <f t="shared" si="11"/>
        <v>1945.3500000000001</v>
      </c>
      <c r="J120" s="3"/>
      <c r="L120" s="61"/>
      <c r="M120" s="62"/>
      <c r="N120" s="112"/>
      <c r="O120" s="112"/>
      <c r="P120" s="5"/>
    </row>
    <row r="121" spans="1:16" x14ac:dyDescent="0.2">
      <c r="A121" s="48" t="s">
        <v>339</v>
      </c>
      <c r="B121" s="58" t="s">
        <v>143</v>
      </c>
      <c r="C121" s="59" t="s">
        <v>18</v>
      </c>
      <c r="D121" s="60">
        <v>1</v>
      </c>
      <c r="E121" s="15">
        <v>0</v>
      </c>
      <c r="F121" s="15">
        <v>1000</v>
      </c>
      <c r="G121" s="40">
        <f t="shared" si="9"/>
        <v>0</v>
      </c>
      <c r="H121" s="40">
        <f t="shared" si="10"/>
        <v>1000</v>
      </c>
      <c r="I121" s="43">
        <f t="shared" si="11"/>
        <v>1000</v>
      </c>
      <c r="J121" s="3"/>
      <c r="L121" s="61"/>
      <c r="M121" s="62"/>
      <c r="N121" s="112"/>
      <c r="O121" s="112"/>
      <c r="P121" s="5"/>
    </row>
    <row r="122" spans="1:16" x14ac:dyDescent="0.2">
      <c r="A122" s="74"/>
      <c r="B122" s="69" t="s">
        <v>26</v>
      </c>
      <c r="C122" s="79"/>
      <c r="D122" s="80"/>
      <c r="E122" s="15"/>
      <c r="F122" s="15"/>
      <c r="G122" s="86">
        <f>SUM(G85:G121)</f>
        <v>13949.72</v>
      </c>
      <c r="H122" s="86">
        <f>SUM(H85:H121)</f>
        <v>1481.25</v>
      </c>
      <c r="I122" s="87">
        <f>SUM(I85:I121)</f>
        <v>15430.97</v>
      </c>
      <c r="J122" s="3"/>
      <c r="L122" s="61"/>
      <c r="M122" s="62"/>
      <c r="N122" s="112"/>
      <c r="O122" s="112"/>
      <c r="P122" s="5"/>
    </row>
    <row r="123" spans="1:16" x14ac:dyDescent="0.2">
      <c r="A123" s="140">
        <v>12</v>
      </c>
      <c r="B123" s="141" t="s">
        <v>144</v>
      </c>
      <c r="C123" s="142"/>
      <c r="D123" s="143"/>
      <c r="E123" s="144"/>
      <c r="F123" s="144"/>
      <c r="G123" s="40"/>
      <c r="H123" s="40"/>
      <c r="I123" s="43"/>
      <c r="J123" s="3"/>
      <c r="L123" s="61"/>
      <c r="M123" s="62"/>
      <c r="N123" s="112"/>
      <c r="O123" s="112"/>
      <c r="P123" s="5"/>
    </row>
    <row r="124" spans="1:16" x14ac:dyDescent="0.2">
      <c r="A124" s="48" t="s">
        <v>92</v>
      </c>
      <c r="B124" s="137" t="s">
        <v>145</v>
      </c>
      <c r="C124" s="137" t="s">
        <v>8</v>
      </c>
      <c r="D124" s="137">
        <v>6</v>
      </c>
      <c r="E124" s="138">
        <v>3.59</v>
      </c>
      <c r="F124" s="15">
        <v>0</v>
      </c>
      <c r="G124" s="40">
        <f t="shared" ref="G124:G150" si="12">SUM(D124*E124)</f>
        <v>21.54</v>
      </c>
      <c r="H124" s="40">
        <f t="shared" ref="H124:H150" si="13">SUM(F124*D124)</f>
        <v>0</v>
      </c>
      <c r="I124" s="43">
        <f>SUM(G124+H124)</f>
        <v>21.54</v>
      </c>
      <c r="J124" s="3"/>
      <c r="L124" s="61"/>
      <c r="M124" s="62"/>
      <c r="N124" s="112"/>
      <c r="O124" s="112"/>
      <c r="P124" s="5"/>
    </row>
    <row r="125" spans="1:16" x14ac:dyDescent="0.2">
      <c r="A125" s="48" t="s">
        <v>94</v>
      </c>
      <c r="B125" s="58" t="s">
        <v>294</v>
      </c>
      <c r="C125" s="137" t="s">
        <v>8</v>
      </c>
      <c r="D125" s="137">
        <v>10</v>
      </c>
      <c r="E125" s="138">
        <v>3.44</v>
      </c>
      <c r="F125" s="15">
        <v>0</v>
      </c>
      <c r="G125" s="40">
        <f t="shared" si="12"/>
        <v>34.4</v>
      </c>
      <c r="H125" s="40">
        <f t="shared" si="13"/>
        <v>0</v>
      </c>
      <c r="I125" s="43">
        <f t="shared" ref="I125:I150" si="14">SUM(G125+H125)</f>
        <v>34.4</v>
      </c>
      <c r="J125" s="3"/>
      <c r="L125" s="61"/>
      <c r="M125" s="62"/>
      <c r="N125" s="112"/>
      <c r="O125" s="112"/>
      <c r="P125" s="5"/>
    </row>
    <row r="126" spans="1:16" x14ac:dyDescent="0.2">
      <c r="A126" s="48" t="s">
        <v>95</v>
      </c>
      <c r="B126" s="58" t="s">
        <v>295</v>
      </c>
      <c r="C126" s="137" t="s">
        <v>8</v>
      </c>
      <c r="D126" s="137">
        <v>10</v>
      </c>
      <c r="E126" s="138">
        <v>0.91</v>
      </c>
      <c r="F126" s="15">
        <v>0</v>
      </c>
      <c r="G126" s="40">
        <f t="shared" si="12"/>
        <v>9.1</v>
      </c>
      <c r="H126" s="40">
        <f t="shared" si="13"/>
        <v>0</v>
      </c>
      <c r="I126" s="43">
        <f t="shared" si="14"/>
        <v>9.1</v>
      </c>
      <c r="J126" s="3"/>
      <c r="L126" s="61"/>
      <c r="M126" s="62"/>
      <c r="N126" s="112"/>
      <c r="O126" s="112"/>
      <c r="P126" s="5"/>
    </row>
    <row r="127" spans="1:16" x14ac:dyDescent="0.2">
      <c r="A127" s="48" t="s">
        <v>96</v>
      </c>
      <c r="B127" s="58" t="s">
        <v>296</v>
      </c>
      <c r="C127" s="137" t="s">
        <v>8</v>
      </c>
      <c r="D127" s="137">
        <v>1</v>
      </c>
      <c r="E127" s="138">
        <v>1.38</v>
      </c>
      <c r="F127" s="15">
        <v>0</v>
      </c>
      <c r="G127" s="40">
        <f t="shared" si="12"/>
        <v>1.38</v>
      </c>
      <c r="H127" s="40">
        <f t="shared" si="13"/>
        <v>0</v>
      </c>
      <c r="I127" s="43">
        <f t="shared" si="14"/>
        <v>1.38</v>
      </c>
      <c r="J127" s="3"/>
      <c r="L127" s="61"/>
      <c r="M127" s="62"/>
      <c r="N127" s="112"/>
      <c r="O127" s="112"/>
      <c r="P127" s="5"/>
    </row>
    <row r="128" spans="1:16" x14ac:dyDescent="0.2">
      <c r="A128" s="48" t="s">
        <v>107</v>
      </c>
      <c r="B128" s="58" t="s">
        <v>297</v>
      </c>
      <c r="C128" s="137" t="s">
        <v>8</v>
      </c>
      <c r="D128" s="137">
        <v>1</v>
      </c>
      <c r="E128" s="138">
        <v>3.03</v>
      </c>
      <c r="F128" s="15">
        <v>0</v>
      </c>
      <c r="G128" s="40">
        <f t="shared" si="12"/>
        <v>3.03</v>
      </c>
      <c r="H128" s="40">
        <f t="shared" si="13"/>
        <v>0</v>
      </c>
      <c r="I128" s="43">
        <f t="shared" si="14"/>
        <v>3.03</v>
      </c>
      <c r="J128" s="3"/>
      <c r="L128" s="61"/>
      <c r="M128" s="62"/>
      <c r="N128" s="112"/>
      <c r="O128" s="112"/>
      <c r="P128" s="5"/>
    </row>
    <row r="129" spans="1:16" x14ac:dyDescent="0.2">
      <c r="A129" s="48" t="s">
        <v>108</v>
      </c>
      <c r="B129" s="58" t="s">
        <v>298</v>
      </c>
      <c r="C129" s="137" t="s">
        <v>8</v>
      </c>
      <c r="D129" s="137">
        <v>17</v>
      </c>
      <c r="E129" s="138">
        <v>3.42</v>
      </c>
      <c r="F129" s="15">
        <v>0</v>
      </c>
      <c r="G129" s="40">
        <f t="shared" si="12"/>
        <v>58.14</v>
      </c>
      <c r="H129" s="40">
        <f t="shared" si="13"/>
        <v>0</v>
      </c>
      <c r="I129" s="43">
        <f t="shared" si="14"/>
        <v>58.14</v>
      </c>
      <c r="J129" s="3"/>
      <c r="L129" s="61"/>
      <c r="M129" s="62"/>
      <c r="N129" s="112"/>
      <c r="O129" s="112"/>
      <c r="P129" s="5"/>
    </row>
    <row r="130" spans="1:16" x14ac:dyDescent="0.2">
      <c r="A130" s="48" t="s">
        <v>110</v>
      </c>
      <c r="B130" s="58" t="s">
        <v>299</v>
      </c>
      <c r="C130" s="137" t="s">
        <v>8</v>
      </c>
      <c r="D130" s="137">
        <v>33</v>
      </c>
      <c r="E130" s="138">
        <v>0.74</v>
      </c>
      <c r="F130" s="15">
        <v>0</v>
      </c>
      <c r="G130" s="40">
        <f t="shared" si="12"/>
        <v>24.419999999999998</v>
      </c>
      <c r="H130" s="40">
        <f t="shared" si="13"/>
        <v>0</v>
      </c>
      <c r="I130" s="43">
        <f t="shared" si="14"/>
        <v>24.419999999999998</v>
      </c>
      <c r="J130" s="3"/>
      <c r="L130" s="61"/>
      <c r="M130" s="62"/>
      <c r="N130" s="112"/>
      <c r="O130" s="112"/>
      <c r="P130" s="5"/>
    </row>
    <row r="131" spans="1:16" x14ac:dyDescent="0.2">
      <c r="A131" s="48" t="s">
        <v>197</v>
      </c>
      <c r="B131" s="58" t="s">
        <v>300</v>
      </c>
      <c r="C131" s="137" t="s">
        <v>8</v>
      </c>
      <c r="D131" s="137">
        <v>4</v>
      </c>
      <c r="E131" s="138">
        <v>1.05</v>
      </c>
      <c r="F131" s="15">
        <v>0</v>
      </c>
      <c r="G131" s="40">
        <f t="shared" si="12"/>
        <v>4.2</v>
      </c>
      <c r="H131" s="40">
        <f t="shared" si="13"/>
        <v>0</v>
      </c>
      <c r="I131" s="43">
        <f t="shared" si="14"/>
        <v>4.2</v>
      </c>
      <c r="J131" s="3"/>
      <c r="L131" s="61"/>
      <c r="M131" s="62"/>
      <c r="N131" s="112"/>
      <c r="O131" s="112"/>
      <c r="P131" s="5"/>
    </row>
    <row r="132" spans="1:16" x14ac:dyDescent="0.2">
      <c r="A132" s="48" t="s">
        <v>198</v>
      </c>
      <c r="B132" s="58" t="s">
        <v>301</v>
      </c>
      <c r="C132" s="137" t="s">
        <v>8</v>
      </c>
      <c r="D132" s="137">
        <v>4</v>
      </c>
      <c r="E132" s="138">
        <v>2.59</v>
      </c>
      <c r="F132" s="15">
        <v>0</v>
      </c>
      <c r="G132" s="40">
        <f t="shared" si="12"/>
        <v>10.36</v>
      </c>
      <c r="H132" s="40">
        <f t="shared" si="13"/>
        <v>0</v>
      </c>
      <c r="I132" s="43">
        <f t="shared" si="14"/>
        <v>10.36</v>
      </c>
      <c r="J132" s="3"/>
      <c r="L132" s="61"/>
      <c r="M132" s="62"/>
      <c r="N132" s="112"/>
      <c r="O132" s="112"/>
      <c r="P132" s="5"/>
    </row>
    <row r="133" spans="1:16" x14ac:dyDescent="0.2">
      <c r="A133" s="48" t="s">
        <v>199</v>
      </c>
      <c r="B133" s="58" t="s">
        <v>302</v>
      </c>
      <c r="C133" s="137" t="s">
        <v>8</v>
      </c>
      <c r="D133" s="137">
        <v>1</v>
      </c>
      <c r="E133" s="138">
        <v>1.39</v>
      </c>
      <c r="F133" s="15">
        <v>0</v>
      </c>
      <c r="G133" s="40">
        <f t="shared" si="12"/>
        <v>1.39</v>
      </c>
      <c r="H133" s="40">
        <f t="shared" si="13"/>
        <v>0</v>
      </c>
      <c r="I133" s="43">
        <f t="shared" si="14"/>
        <v>1.39</v>
      </c>
      <c r="J133" s="3"/>
      <c r="L133" s="61"/>
      <c r="M133" s="62"/>
      <c r="N133" s="112"/>
      <c r="O133" s="112"/>
      <c r="P133" s="5"/>
    </row>
    <row r="134" spans="1:16" x14ac:dyDescent="0.2">
      <c r="A134" s="48" t="s">
        <v>200</v>
      </c>
      <c r="B134" s="58" t="s">
        <v>303</v>
      </c>
      <c r="C134" s="137" t="s">
        <v>8</v>
      </c>
      <c r="D134" s="137">
        <v>1</v>
      </c>
      <c r="E134" s="138">
        <v>6.34</v>
      </c>
      <c r="F134" s="15">
        <v>0</v>
      </c>
      <c r="G134" s="40">
        <f t="shared" si="12"/>
        <v>6.34</v>
      </c>
      <c r="H134" s="40">
        <f t="shared" si="13"/>
        <v>0</v>
      </c>
      <c r="I134" s="43">
        <f t="shared" si="14"/>
        <v>6.34</v>
      </c>
      <c r="J134" s="3"/>
      <c r="L134" s="61"/>
      <c r="M134" s="62"/>
      <c r="N134" s="112"/>
      <c r="O134" s="112"/>
      <c r="P134" s="5"/>
    </row>
    <row r="135" spans="1:16" x14ac:dyDescent="0.2">
      <c r="A135" s="48" t="s">
        <v>201</v>
      </c>
      <c r="B135" s="58" t="s">
        <v>304</v>
      </c>
      <c r="C135" s="137" t="s">
        <v>8</v>
      </c>
      <c r="D135" s="137">
        <v>2</v>
      </c>
      <c r="E135" s="138">
        <v>6.22</v>
      </c>
      <c r="F135" s="15">
        <v>0</v>
      </c>
      <c r="G135" s="40">
        <f t="shared" si="12"/>
        <v>12.44</v>
      </c>
      <c r="H135" s="40">
        <f t="shared" si="13"/>
        <v>0</v>
      </c>
      <c r="I135" s="43">
        <f t="shared" si="14"/>
        <v>12.44</v>
      </c>
      <c r="J135" s="3"/>
      <c r="L135" s="61"/>
      <c r="M135" s="62"/>
      <c r="N135" s="112"/>
      <c r="O135" s="112"/>
      <c r="P135" s="5"/>
    </row>
    <row r="136" spans="1:16" x14ac:dyDescent="0.2">
      <c r="A136" s="48" t="s">
        <v>202</v>
      </c>
      <c r="B136" s="58" t="s">
        <v>305</v>
      </c>
      <c r="C136" s="137" t="s">
        <v>8</v>
      </c>
      <c r="D136" s="137">
        <v>1</v>
      </c>
      <c r="E136" s="138">
        <v>4.29</v>
      </c>
      <c r="F136" s="15">
        <v>0</v>
      </c>
      <c r="G136" s="40">
        <f t="shared" si="12"/>
        <v>4.29</v>
      </c>
      <c r="H136" s="40">
        <f t="shared" si="13"/>
        <v>0</v>
      </c>
      <c r="I136" s="43">
        <f t="shared" si="14"/>
        <v>4.29</v>
      </c>
      <c r="J136" s="3"/>
      <c r="L136" s="61"/>
      <c r="M136" s="62"/>
      <c r="N136" s="112"/>
      <c r="O136" s="112"/>
      <c r="P136" s="5"/>
    </row>
    <row r="137" spans="1:16" x14ac:dyDescent="0.2">
      <c r="A137" s="48" t="s">
        <v>203</v>
      </c>
      <c r="B137" s="146" t="s">
        <v>306</v>
      </c>
      <c r="C137" s="137" t="s">
        <v>8</v>
      </c>
      <c r="D137" s="137">
        <v>3</v>
      </c>
      <c r="E137" s="138">
        <v>4.5</v>
      </c>
      <c r="F137" s="15">
        <v>0</v>
      </c>
      <c r="G137" s="40">
        <f t="shared" si="12"/>
        <v>13.5</v>
      </c>
      <c r="H137" s="40">
        <f t="shared" si="13"/>
        <v>0</v>
      </c>
      <c r="I137" s="43">
        <f t="shared" si="14"/>
        <v>13.5</v>
      </c>
      <c r="J137" s="3"/>
      <c r="L137" s="61"/>
      <c r="M137" s="62"/>
      <c r="N137" s="112"/>
      <c r="O137" s="112"/>
      <c r="P137" s="5"/>
    </row>
    <row r="138" spans="1:16" x14ac:dyDescent="0.2">
      <c r="A138" s="48" t="s">
        <v>204</v>
      </c>
      <c r="B138" s="137" t="s">
        <v>307</v>
      </c>
      <c r="C138" s="137" t="s">
        <v>8</v>
      </c>
      <c r="D138" s="137">
        <v>6</v>
      </c>
      <c r="E138" s="138">
        <v>7.21</v>
      </c>
      <c r="F138" s="15">
        <v>0</v>
      </c>
      <c r="G138" s="40">
        <f t="shared" si="12"/>
        <v>43.26</v>
      </c>
      <c r="H138" s="40">
        <f t="shared" si="13"/>
        <v>0</v>
      </c>
      <c r="I138" s="43">
        <f t="shared" si="14"/>
        <v>43.26</v>
      </c>
      <c r="J138" s="3"/>
      <c r="L138" s="61"/>
      <c r="M138" s="62"/>
      <c r="N138" s="112"/>
      <c r="O138" s="112"/>
      <c r="P138" s="5"/>
    </row>
    <row r="139" spans="1:16" x14ac:dyDescent="0.2">
      <c r="A139" s="48" t="s">
        <v>205</v>
      </c>
      <c r="B139" s="58" t="s">
        <v>308</v>
      </c>
      <c r="C139" s="137" t="s">
        <v>8</v>
      </c>
      <c r="D139" s="137">
        <v>6</v>
      </c>
      <c r="E139" s="138">
        <v>6.47</v>
      </c>
      <c r="F139" s="15">
        <v>0</v>
      </c>
      <c r="G139" s="40">
        <f t="shared" si="12"/>
        <v>38.82</v>
      </c>
      <c r="H139" s="40">
        <f t="shared" si="13"/>
        <v>0</v>
      </c>
      <c r="I139" s="43">
        <f t="shared" si="14"/>
        <v>38.82</v>
      </c>
      <c r="J139" s="3"/>
      <c r="L139" s="61"/>
      <c r="M139" s="62"/>
      <c r="N139" s="112"/>
      <c r="O139" s="112"/>
      <c r="P139" s="5"/>
    </row>
    <row r="140" spans="1:16" x14ac:dyDescent="0.2">
      <c r="A140" s="48" t="s">
        <v>206</v>
      </c>
      <c r="B140" s="58" t="s">
        <v>309</v>
      </c>
      <c r="C140" s="137" t="s">
        <v>8</v>
      </c>
      <c r="D140" s="137">
        <v>12</v>
      </c>
      <c r="E140" s="138">
        <v>1.27</v>
      </c>
      <c r="F140" s="15">
        <v>0</v>
      </c>
      <c r="G140" s="40">
        <f t="shared" si="12"/>
        <v>15.24</v>
      </c>
      <c r="H140" s="40">
        <f t="shared" si="13"/>
        <v>0</v>
      </c>
      <c r="I140" s="43">
        <f t="shared" si="14"/>
        <v>15.24</v>
      </c>
      <c r="J140" s="3"/>
      <c r="L140" s="61"/>
      <c r="M140" s="62"/>
      <c r="N140" s="112"/>
      <c r="O140" s="112"/>
      <c r="P140" s="5"/>
    </row>
    <row r="141" spans="1:16" x14ac:dyDescent="0.2">
      <c r="A141" s="48" t="s">
        <v>207</v>
      </c>
      <c r="B141" s="58" t="s">
        <v>310</v>
      </c>
      <c r="C141" s="137" t="s">
        <v>8</v>
      </c>
      <c r="D141" s="137">
        <v>5</v>
      </c>
      <c r="E141" s="138">
        <v>5.56</v>
      </c>
      <c r="F141" s="15">
        <v>0</v>
      </c>
      <c r="G141" s="40">
        <f t="shared" si="12"/>
        <v>27.799999999999997</v>
      </c>
      <c r="H141" s="40">
        <f t="shared" si="13"/>
        <v>0</v>
      </c>
      <c r="I141" s="43">
        <f t="shared" si="14"/>
        <v>27.799999999999997</v>
      </c>
      <c r="J141" s="3"/>
      <c r="L141" s="61"/>
      <c r="M141" s="62"/>
      <c r="N141" s="112"/>
      <c r="O141" s="112"/>
      <c r="P141" s="5"/>
    </row>
    <row r="142" spans="1:16" x14ac:dyDescent="0.2">
      <c r="A142" s="48" t="s">
        <v>208</v>
      </c>
      <c r="B142" s="58" t="s">
        <v>311</v>
      </c>
      <c r="C142" s="137" t="s">
        <v>8</v>
      </c>
      <c r="D142" s="137">
        <v>1</v>
      </c>
      <c r="E142" s="138">
        <v>5.72</v>
      </c>
      <c r="F142" s="15">
        <v>0</v>
      </c>
      <c r="G142" s="40">
        <f t="shared" si="12"/>
        <v>5.72</v>
      </c>
      <c r="H142" s="40">
        <f t="shared" si="13"/>
        <v>0</v>
      </c>
      <c r="I142" s="43">
        <f t="shared" si="14"/>
        <v>5.72</v>
      </c>
      <c r="J142" s="3"/>
      <c r="L142" s="61"/>
      <c r="M142" s="62"/>
      <c r="N142" s="112"/>
      <c r="O142" s="112"/>
      <c r="P142" s="5"/>
    </row>
    <row r="143" spans="1:16" x14ac:dyDescent="0.2">
      <c r="A143" s="48" t="s">
        <v>209</v>
      </c>
      <c r="B143" s="58" t="s">
        <v>312</v>
      </c>
      <c r="C143" s="137" t="s">
        <v>8</v>
      </c>
      <c r="D143" s="137">
        <v>1</v>
      </c>
      <c r="E143" s="138">
        <v>3.92</v>
      </c>
      <c r="F143" s="15">
        <v>0</v>
      </c>
      <c r="G143" s="40">
        <f t="shared" si="12"/>
        <v>3.92</v>
      </c>
      <c r="H143" s="40">
        <f t="shared" si="13"/>
        <v>0</v>
      </c>
      <c r="I143" s="43">
        <f t="shared" si="14"/>
        <v>3.92</v>
      </c>
      <c r="J143" s="3"/>
      <c r="L143" s="61"/>
      <c r="M143" s="62"/>
      <c r="N143" s="112"/>
      <c r="O143" s="112"/>
      <c r="P143" s="5"/>
    </row>
    <row r="144" spans="1:16" x14ac:dyDescent="0.2">
      <c r="A144" s="48" t="s">
        <v>210</v>
      </c>
      <c r="B144" s="58" t="s">
        <v>313</v>
      </c>
      <c r="C144" s="137" t="s">
        <v>142</v>
      </c>
      <c r="D144" s="137">
        <v>19</v>
      </c>
      <c r="E144" s="138">
        <v>34.58</v>
      </c>
      <c r="F144" s="15">
        <v>0</v>
      </c>
      <c r="G144" s="40">
        <f t="shared" si="12"/>
        <v>657.02</v>
      </c>
      <c r="H144" s="40">
        <f t="shared" si="13"/>
        <v>0</v>
      </c>
      <c r="I144" s="43">
        <f t="shared" si="14"/>
        <v>657.02</v>
      </c>
      <c r="J144" s="3"/>
      <c r="L144" s="61"/>
      <c r="M144" s="62"/>
      <c r="N144" s="112"/>
      <c r="O144" s="112"/>
      <c r="P144" s="5"/>
    </row>
    <row r="145" spans="1:16" x14ac:dyDescent="0.2">
      <c r="A145" s="48" t="s">
        <v>211</v>
      </c>
      <c r="B145" s="58" t="s">
        <v>314</v>
      </c>
      <c r="C145" s="137" t="s">
        <v>142</v>
      </c>
      <c r="D145" s="137">
        <v>12</v>
      </c>
      <c r="E145" s="138">
        <v>13.03</v>
      </c>
      <c r="F145" s="15">
        <v>0</v>
      </c>
      <c r="G145" s="40">
        <f t="shared" si="12"/>
        <v>156.35999999999999</v>
      </c>
      <c r="H145" s="40">
        <f t="shared" si="13"/>
        <v>0</v>
      </c>
      <c r="I145" s="43">
        <f t="shared" si="14"/>
        <v>156.35999999999999</v>
      </c>
      <c r="J145" s="3"/>
      <c r="L145" s="61"/>
      <c r="M145" s="62"/>
      <c r="N145" s="112"/>
      <c r="O145" s="112"/>
      <c r="P145" s="5"/>
    </row>
    <row r="146" spans="1:16" x14ac:dyDescent="0.2">
      <c r="A146" s="48" t="s">
        <v>212</v>
      </c>
      <c r="B146" s="58" t="s">
        <v>315</v>
      </c>
      <c r="C146" s="137" t="s">
        <v>142</v>
      </c>
      <c r="D146" s="137">
        <v>8</v>
      </c>
      <c r="E146" s="138">
        <v>23.4</v>
      </c>
      <c r="F146" s="15">
        <v>0</v>
      </c>
      <c r="G146" s="40">
        <f t="shared" si="12"/>
        <v>187.2</v>
      </c>
      <c r="H146" s="40">
        <f t="shared" si="13"/>
        <v>0</v>
      </c>
      <c r="I146" s="43">
        <f t="shared" si="14"/>
        <v>187.2</v>
      </c>
      <c r="J146" s="3"/>
      <c r="L146" s="61"/>
      <c r="M146" s="62"/>
      <c r="N146" s="112"/>
      <c r="O146" s="112"/>
      <c r="P146" s="5"/>
    </row>
    <row r="147" spans="1:16" x14ac:dyDescent="0.2">
      <c r="A147" s="48" t="s">
        <v>213</v>
      </c>
      <c r="B147" s="58" t="s">
        <v>316</v>
      </c>
      <c r="C147" s="137" t="s">
        <v>142</v>
      </c>
      <c r="D147" s="137">
        <v>2</v>
      </c>
      <c r="E147" s="138">
        <v>29.7</v>
      </c>
      <c r="F147" s="15">
        <v>0</v>
      </c>
      <c r="G147" s="40">
        <f t="shared" si="12"/>
        <v>59.4</v>
      </c>
      <c r="H147" s="40">
        <f t="shared" si="13"/>
        <v>0</v>
      </c>
      <c r="I147" s="43">
        <f t="shared" si="14"/>
        <v>59.4</v>
      </c>
      <c r="J147" s="3"/>
      <c r="L147" s="61"/>
      <c r="M147" s="62"/>
      <c r="N147" s="112"/>
      <c r="O147" s="112"/>
      <c r="P147" s="5"/>
    </row>
    <row r="148" spans="1:16" x14ac:dyDescent="0.2">
      <c r="A148" s="48" t="s">
        <v>214</v>
      </c>
      <c r="B148" s="137" t="s">
        <v>317</v>
      </c>
      <c r="C148" s="137" t="s">
        <v>8</v>
      </c>
      <c r="D148" s="137">
        <v>3</v>
      </c>
      <c r="E148" s="138">
        <v>20.95</v>
      </c>
      <c r="F148" s="15">
        <v>0</v>
      </c>
      <c r="G148" s="40">
        <f t="shared" si="12"/>
        <v>62.849999999999994</v>
      </c>
      <c r="H148" s="40">
        <f t="shared" si="13"/>
        <v>0</v>
      </c>
      <c r="I148" s="43">
        <f t="shared" si="14"/>
        <v>62.849999999999994</v>
      </c>
      <c r="J148" s="3"/>
      <c r="L148" s="61"/>
      <c r="M148" s="62"/>
      <c r="N148" s="112"/>
      <c r="O148" s="112"/>
      <c r="P148" s="5"/>
    </row>
    <row r="149" spans="1:16" x14ac:dyDescent="0.2">
      <c r="A149" s="48" t="s">
        <v>214</v>
      </c>
      <c r="B149" s="146" t="s">
        <v>253</v>
      </c>
      <c r="C149" s="137" t="s">
        <v>18</v>
      </c>
      <c r="D149" s="137">
        <v>1</v>
      </c>
      <c r="E149" s="138">
        <v>905.97</v>
      </c>
      <c r="F149" s="15">
        <v>600</v>
      </c>
      <c r="G149" s="40">
        <f t="shared" si="12"/>
        <v>905.97</v>
      </c>
      <c r="H149" s="40">
        <f t="shared" si="13"/>
        <v>600</v>
      </c>
      <c r="I149" s="43">
        <f t="shared" si="14"/>
        <v>1505.97</v>
      </c>
      <c r="J149" s="3"/>
      <c r="L149" s="61"/>
      <c r="M149" s="62"/>
      <c r="N149" s="112"/>
      <c r="O149" s="112"/>
      <c r="P149" s="5"/>
    </row>
    <row r="150" spans="1:16" x14ac:dyDescent="0.2">
      <c r="A150" s="48" t="s">
        <v>215</v>
      </c>
      <c r="B150" s="58" t="s">
        <v>148</v>
      </c>
      <c r="C150" s="59" t="s">
        <v>18</v>
      </c>
      <c r="D150" s="60">
        <v>1</v>
      </c>
      <c r="E150" s="15">
        <v>0</v>
      </c>
      <c r="F150" s="15">
        <v>800</v>
      </c>
      <c r="G150" s="40">
        <f t="shared" si="12"/>
        <v>0</v>
      </c>
      <c r="H150" s="40">
        <f t="shared" si="13"/>
        <v>800</v>
      </c>
      <c r="I150" s="43">
        <f t="shared" si="14"/>
        <v>800</v>
      </c>
      <c r="J150" s="3"/>
      <c r="L150" s="61"/>
      <c r="M150" s="62"/>
      <c r="N150" s="112"/>
      <c r="O150" s="112"/>
      <c r="P150" s="5"/>
    </row>
    <row r="151" spans="1:16" x14ac:dyDescent="0.2">
      <c r="A151" s="74"/>
      <c r="B151" s="69" t="s">
        <v>26</v>
      </c>
      <c r="C151" s="79"/>
      <c r="D151" s="80"/>
      <c r="E151" s="15"/>
      <c r="F151" s="15"/>
      <c r="G151" s="86">
        <f>SUM(G124:G150)</f>
        <v>2368.09</v>
      </c>
      <c r="H151" s="86">
        <f>SUM(H124:H150)</f>
        <v>1400</v>
      </c>
      <c r="I151" s="87">
        <f>SUM(I124:I150)</f>
        <v>3768.09</v>
      </c>
      <c r="J151" s="3"/>
      <c r="L151" s="61"/>
      <c r="M151" s="62"/>
      <c r="N151" s="112"/>
      <c r="O151" s="112"/>
      <c r="P151" s="5"/>
    </row>
    <row r="152" spans="1:16" x14ac:dyDescent="0.2">
      <c r="A152" s="140">
        <v>13</v>
      </c>
      <c r="B152" s="141" t="s">
        <v>149</v>
      </c>
      <c r="C152" s="142"/>
      <c r="D152" s="143"/>
      <c r="E152" s="144"/>
      <c r="F152" s="144"/>
      <c r="G152" s="40"/>
      <c r="H152" s="40"/>
      <c r="I152" s="43"/>
      <c r="J152" s="3"/>
      <c r="L152" s="61"/>
      <c r="M152" s="62"/>
      <c r="N152" s="112"/>
      <c r="O152" s="112"/>
      <c r="P152" s="5"/>
    </row>
    <row r="153" spans="1:16" x14ac:dyDescent="0.2">
      <c r="A153" s="145" t="s">
        <v>97</v>
      </c>
      <c r="B153" s="137" t="s">
        <v>318</v>
      </c>
      <c r="C153" s="137" t="s">
        <v>8</v>
      </c>
      <c r="D153" s="137">
        <v>18</v>
      </c>
      <c r="E153" s="138">
        <v>0.8</v>
      </c>
      <c r="F153" s="15">
        <v>0</v>
      </c>
      <c r="G153" s="40">
        <f t="shared" ref="G153:G172" si="15">SUM(D153*E153)</f>
        <v>14.4</v>
      </c>
      <c r="H153" s="40">
        <f t="shared" ref="H153:H172" si="16">SUM(F153*D153)</f>
        <v>0</v>
      </c>
      <c r="I153" s="43">
        <f>SUM(G153+H153)</f>
        <v>14.4</v>
      </c>
      <c r="J153" s="3"/>
      <c r="L153" s="61"/>
      <c r="M153" s="62"/>
      <c r="N153" s="112"/>
      <c r="O153" s="112"/>
      <c r="P153" s="5"/>
    </row>
    <row r="154" spans="1:16" x14ac:dyDescent="0.2">
      <c r="A154" s="145" t="s">
        <v>98</v>
      </c>
      <c r="B154" s="146" t="s">
        <v>319</v>
      </c>
      <c r="C154" s="137" t="s">
        <v>8</v>
      </c>
      <c r="D154" s="137">
        <v>1</v>
      </c>
      <c r="E154" s="138">
        <v>22.67</v>
      </c>
      <c r="F154" s="15">
        <v>0</v>
      </c>
      <c r="G154" s="40">
        <f t="shared" si="15"/>
        <v>22.67</v>
      </c>
      <c r="H154" s="40">
        <f t="shared" si="16"/>
        <v>0</v>
      </c>
      <c r="I154" s="43">
        <f t="shared" ref="I154:I172" si="17">SUM(G154+H154)</f>
        <v>22.67</v>
      </c>
      <c r="J154" s="3"/>
      <c r="L154" s="61"/>
      <c r="M154" s="62"/>
      <c r="N154" s="112"/>
      <c r="O154" s="112"/>
      <c r="P154" s="5"/>
    </row>
    <row r="155" spans="1:16" x14ac:dyDescent="0.2">
      <c r="A155" s="145" t="s">
        <v>99</v>
      </c>
      <c r="B155" s="137" t="s">
        <v>150</v>
      </c>
      <c r="C155" s="137" t="s">
        <v>8</v>
      </c>
      <c r="D155" s="137">
        <v>63</v>
      </c>
      <c r="E155" s="138">
        <v>1.98</v>
      </c>
      <c r="F155" s="15">
        <v>0</v>
      </c>
      <c r="G155" s="40">
        <f t="shared" si="15"/>
        <v>124.74</v>
      </c>
      <c r="H155" s="40">
        <f t="shared" si="16"/>
        <v>0</v>
      </c>
      <c r="I155" s="43">
        <f t="shared" si="17"/>
        <v>124.74</v>
      </c>
      <c r="J155" s="3"/>
      <c r="L155" s="61"/>
      <c r="M155" s="62"/>
      <c r="N155" s="112"/>
      <c r="O155" s="112"/>
      <c r="P155" s="5"/>
    </row>
    <row r="156" spans="1:16" x14ac:dyDescent="0.2">
      <c r="A156" s="145" t="s">
        <v>100</v>
      </c>
      <c r="B156" s="137" t="s">
        <v>320</v>
      </c>
      <c r="C156" s="137" t="s">
        <v>8</v>
      </c>
      <c r="D156" s="137">
        <v>5</v>
      </c>
      <c r="E156" s="138">
        <v>29.84</v>
      </c>
      <c r="F156" s="15">
        <v>0</v>
      </c>
      <c r="G156" s="40">
        <f t="shared" si="15"/>
        <v>149.19999999999999</v>
      </c>
      <c r="H156" s="40">
        <f t="shared" si="16"/>
        <v>0</v>
      </c>
      <c r="I156" s="43">
        <f t="shared" si="17"/>
        <v>149.19999999999999</v>
      </c>
      <c r="J156" s="3"/>
      <c r="L156" s="61"/>
      <c r="M156" s="62"/>
      <c r="N156" s="112"/>
      <c r="O156" s="112"/>
      <c r="P156" s="5"/>
    </row>
    <row r="157" spans="1:16" x14ac:dyDescent="0.2">
      <c r="A157" s="145" t="s">
        <v>101</v>
      </c>
      <c r="B157" s="137" t="s">
        <v>321</v>
      </c>
      <c r="C157" s="137" t="s">
        <v>8</v>
      </c>
      <c r="D157" s="137">
        <v>3</v>
      </c>
      <c r="E157" s="138">
        <v>29.84</v>
      </c>
      <c r="F157" s="15">
        <v>0</v>
      </c>
      <c r="G157" s="40">
        <f t="shared" si="15"/>
        <v>89.52</v>
      </c>
      <c r="H157" s="40">
        <f t="shared" si="16"/>
        <v>0</v>
      </c>
      <c r="I157" s="43">
        <f t="shared" si="17"/>
        <v>89.52</v>
      </c>
      <c r="J157" s="3"/>
      <c r="L157" s="61"/>
      <c r="M157" s="62"/>
      <c r="N157" s="112"/>
      <c r="O157" s="112"/>
      <c r="P157" s="5"/>
    </row>
    <row r="158" spans="1:16" x14ac:dyDescent="0.2">
      <c r="A158" s="145" t="s">
        <v>102</v>
      </c>
      <c r="B158" s="137" t="s">
        <v>322</v>
      </c>
      <c r="C158" s="137" t="s">
        <v>147</v>
      </c>
      <c r="D158" s="137">
        <v>140</v>
      </c>
      <c r="E158" s="138">
        <v>0.8</v>
      </c>
      <c r="F158" s="15">
        <v>0</v>
      </c>
      <c r="G158" s="40">
        <f t="shared" si="15"/>
        <v>112</v>
      </c>
      <c r="H158" s="40">
        <f t="shared" si="16"/>
        <v>0</v>
      </c>
      <c r="I158" s="43">
        <f t="shared" si="17"/>
        <v>112</v>
      </c>
      <c r="J158" s="3"/>
      <c r="L158" s="61"/>
      <c r="M158" s="62"/>
      <c r="N158" s="112"/>
      <c r="O158" s="112"/>
      <c r="P158" s="5"/>
    </row>
    <row r="159" spans="1:16" x14ac:dyDescent="0.2">
      <c r="A159" s="145" t="s">
        <v>103</v>
      </c>
      <c r="B159" s="137" t="s">
        <v>323</v>
      </c>
      <c r="C159" s="137" t="s">
        <v>147</v>
      </c>
      <c r="D159" s="137">
        <v>350</v>
      </c>
      <c r="E159" s="138">
        <v>0.42</v>
      </c>
      <c r="F159" s="15">
        <v>0</v>
      </c>
      <c r="G159" s="40">
        <f t="shared" si="15"/>
        <v>147</v>
      </c>
      <c r="H159" s="40">
        <f t="shared" si="16"/>
        <v>0</v>
      </c>
      <c r="I159" s="43">
        <f t="shared" si="17"/>
        <v>147</v>
      </c>
      <c r="J159" s="3"/>
      <c r="L159" s="61"/>
      <c r="M159" s="62"/>
      <c r="N159" s="112"/>
      <c r="O159" s="112"/>
      <c r="P159" s="5"/>
    </row>
    <row r="160" spans="1:16" x14ac:dyDescent="0.2">
      <c r="A160" s="145" t="s">
        <v>216</v>
      </c>
      <c r="B160" s="137" t="s">
        <v>324</v>
      </c>
      <c r="C160" s="137" t="s">
        <v>8</v>
      </c>
      <c r="D160" s="137">
        <v>1</v>
      </c>
      <c r="E160" s="138">
        <v>4.5</v>
      </c>
      <c r="F160" s="15">
        <v>0</v>
      </c>
      <c r="G160" s="40">
        <f t="shared" si="15"/>
        <v>4.5</v>
      </c>
      <c r="H160" s="40">
        <f t="shared" si="16"/>
        <v>0</v>
      </c>
      <c r="I160" s="43">
        <f t="shared" si="17"/>
        <v>4.5</v>
      </c>
      <c r="J160" s="3"/>
      <c r="L160" s="61"/>
      <c r="M160" s="62"/>
      <c r="N160" s="112"/>
      <c r="O160" s="112"/>
      <c r="P160" s="5"/>
    </row>
    <row r="161" spans="1:16" x14ac:dyDescent="0.2">
      <c r="A161" s="145" t="s">
        <v>217</v>
      </c>
      <c r="B161" s="137" t="s">
        <v>325</v>
      </c>
      <c r="C161" s="137" t="s">
        <v>8</v>
      </c>
      <c r="D161" s="137">
        <v>1</v>
      </c>
      <c r="E161" s="138">
        <v>7.67</v>
      </c>
      <c r="F161" s="15">
        <v>0</v>
      </c>
      <c r="G161" s="40">
        <f t="shared" si="15"/>
        <v>7.67</v>
      </c>
      <c r="H161" s="40">
        <f t="shared" si="16"/>
        <v>0</v>
      </c>
      <c r="I161" s="43">
        <f t="shared" si="17"/>
        <v>7.67</v>
      </c>
      <c r="J161" s="3"/>
      <c r="L161" s="61"/>
      <c r="M161" s="62"/>
      <c r="N161" s="112"/>
      <c r="O161" s="112"/>
      <c r="P161" s="5"/>
    </row>
    <row r="162" spans="1:16" x14ac:dyDescent="0.2">
      <c r="A162" s="145" t="s">
        <v>218</v>
      </c>
      <c r="B162" s="137" t="s">
        <v>326</v>
      </c>
      <c r="C162" s="137" t="s">
        <v>8</v>
      </c>
      <c r="D162" s="137">
        <v>8</v>
      </c>
      <c r="E162" s="138">
        <v>31.35</v>
      </c>
      <c r="F162" s="15">
        <v>0</v>
      </c>
      <c r="G162" s="40">
        <f t="shared" si="15"/>
        <v>250.8</v>
      </c>
      <c r="H162" s="40">
        <f t="shared" si="16"/>
        <v>0</v>
      </c>
      <c r="I162" s="43">
        <f t="shared" si="17"/>
        <v>250.8</v>
      </c>
      <c r="J162" s="3"/>
      <c r="L162" s="61"/>
      <c r="M162" s="62"/>
      <c r="N162" s="112"/>
      <c r="O162" s="112"/>
      <c r="P162" s="5"/>
    </row>
    <row r="163" spans="1:16" x14ac:dyDescent="0.2">
      <c r="A163" s="145" t="s">
        <v>219</v>
      </c>
      <c r="B163" s="137" t="s">
        <v>327</v>
      </c>
      <c r="C163" s="137" t="s">
        <v>8</v>
      </c>
      <c r="D163" s="137">
        <v>4</v>
      </c>
      <c r="E163" s="138">
        <v>3.92</v>
      </c>
      <c r="F163" s="15">
        <v>0</v>
      </c>
      <c r="G163" s="40">
        <f t="shared" si="15"/>
        <v>15.68</v>
      </c>
      <c r="H163" s="40">
        <f t="shared" si="16"/>
        <v>0</v>
      </c>
      <c r="I163" s="43">
        <f t="shared" si="17"/>
        <v>15.68</v>
      </c>
      <c r="J163" s="3"/>
      <c r="L163" s="61"/>
      <c r="M163" s="62"/>
      <c r="N163" s="112"/>
      <c r="O163" s="112"/>
      <c r="P163" s="5"/>
    </row>
    <row r="164" spans="1:16" x14ac:dyDescent="0.2">
      <c r="A164" s="145" t="s">
        <v>220</v>
      </c>
      <c r="B164" s="137" t="s">
        <v>328</v>
      </c>
      <c r="C164" s="137" t="s">
        <v>8</v>
      </c>
      <c r="D164" s="137">
        <v>1</v>
      </c>
      <c r="E164" s="138">
        <v>8.42</v>
      </c>
      <c r="F164" s="15">
        <v>0</v>
      </c>
      <c r="G164" s="40">
        <f t="shared" si="15"/>
        <v>8.42</v>
      </c>
      <c r="H164" s="40">
        <f t="shared" si="16"/>
        <v>0</v>
      </c>
      <c r="I164" s="43">
        <f t="shared" si="17"/>
        <v>8.42</v>
      </c>
      <c r="J164" s="3"/>
      <c r="L164" s="61"/>
      <c r="M164" s="62"/>
      <c r="N164" s="112"/>
      <c r="O164" s="112"/>
      <c r="P164" s="5"/>
    </row>
    <row r="165" spans="1:16" ht="22.5" x14ac:dyDescent="0.2">
      <c r="A165" s="145" t="s">
        <v>221</v>
      </c>
      <c r="B165" s="95" t="s">
        <v>329</v>
      </c>
      <c r="C165" s="137" t="s">
        <v>8</v>
      </c>
      <c r="D165" s="137">
        <v>25</v>
      </c>
      <c r="E165" s="138">
        <v>41.82</v>
      </c>
      <c r="F165" s="15">
        <v>0</v>
      </c>
      <c r="G165" s="40">
        <f t="shared" si="15"/>
        <v>1045.5</v>
      </c>
      <c r="H165" s="40">
        <f t="shared" si="16"/>
        <v>0</v>
      </c>
      <c r="I165" s="43">
        <f t="shared" si="17"/>
        <v>1045.5</v>
      </c>
      <c r="J165" s="3"/>
      <c r="L165" s="61"/>
      <c r="M165" s="62"/>
      <c r="N165" s="112"/>
      <c r="O165" s="112"/>
      <c r="P165" s="5"/>
    </row>
    <row r="166" spans="1:16" x14ac:dyDescent="0.2">
      <c r="A166" s="145" t="s">
        <v>222</v>
      </c>
      <c r="B166" s="137" t="s">
        <v>330</v>
      </c>
      <c r="C166" s="137" t="s">
        <v>8</v>
      </c>
      <c r="D166" s="137">
        <v>2</v>
      </c>
      <c r="E166" s="138">
        <v>43.39</v>
      </c>
      <c r="F166" s="15">
        <v>0</v>
      </c>
      <c r="G166" s="40">
        <f t="shared" si="15"/>
        <v>86.78</v>
      </c>
      <c r="H166" s="40">
        <f t="shared" si="16"/>
        <v>0</v>
      </c>
      <c r="I166" s="43">
        <f t="shared" si="17"/>
        <v>86.78</v>
      </c>
      <c r="J166" s="3"/>
      <c r="L166" s="61"/>
      <c r="M166" s="62"/>
      <c r="N166" s="112"/>
      <c r="O166" s="112"/>
      <c r="P166" s="5"/>
    </row>
    <row r="167" spans="1:16" x14ac:dyDescent="0.2">
      <c r="A167" s="145" t="s">
        <v>223</v>
      </c>
      <c r="B167" s="137" t="s">
        <v>331</v>
      </c>
      <c r="C167" s="137" t="s">
        <v>8</v>
      </c>
      <c r="D167" s="137">
        <v>18</v>
      </c>
      <c r="E167" s="138">
        <v>0.93</v>
      </c>
      <c r="F167" s="15">
        <v>0</v>
      </c>
      <c r="G167" s="40">
        <f t="shared" si="15"/>
        <v>16.740000000000002</v>
      </c>
      <c r="H167" s="40">
        <f t="shared" si="16"/>
        <v>0</v>
      </c>
      <c r="I167" s="43">
        <f t="shared" si="17"/>
        <v>16.740000000000002</v>
      </c>
      <c r="J167" s="3"/>
      <c r="L167" s="61"/>
      <c r="M167" s="62"/>
      <c r="N167" s="112"/>
      <c r="O167" s="112"/>
      <c r="P167" s="5"/>
    </row>
    <row r="168" spans="1:16" x14ac:dyDescent="0.2">
      <c r="A168" s="145" t="s">
        <v>224</v>
      </c>
      <c r="B168" s="137" t="s">
        <v>332</v>
      </c>
      <c r="C168" s="137" t="s">
        <v>8</v>
      </c>
      <c r="D168" s="137">
        <v>34</v>
      </c>
      <c r="E168" s="138">
        <v>3.91</v>
      </c>
      <c r="F168" s="15">
        <v>0</v>
      </c>
      <c r="G168" s="40">
        <f t="shared" si="15"/>
        <v>132.94</v>
      </c>
      <c r="H168" s="40">
        <f t="shared" si="16"/>
        <v>0</v>
      </c>
      <c r="I168" s="43">
        <f t="shared" si="17"/>
        <v>132.94</v>
      </c>
      <c r="J168" s="3"/>
      <c r="L168" s="61"/>
      <c r="M168" s="62"/>
      <c r="N168" s="112"/>
      <c r="O168" s="112"/>
      <c r="P168" s="5"/>
    </row>
    <row r="169" spans="1:16" x14ac:dyDescent="0.2">
      <c r="A169" s="145" t="s">
        <v>225</v>
      </c>
      <c r="B169" s="137" t="s">
        <v>333</v>
      </c>
      <c r="C169" s="137" t="s">
        <v>8</v>
      </c>
      <c r="D169" s="137">
        <v>2</v>
      </c>
      <c r="E169" s="138">
        <v>6.4</v>
      </c>
      <c r="F169" s="15">
        <v>0</v>
      </c>
      <c r="G169" s="40">
        <f t="shared" si="15"/>
        <v>12.8</v>
      </c>
      <c r="H169" s="40">
        <f t="shared" si="16"/>
        <v>0</v>
      </c>
      <c r="I169" s="43">
        <f t="shared" si="17"/>
        <v>12.8</v>
      </c>
      <c r="J169" s="3"/>
      <c r="L169" s="61"/>
      <c r="M169" s="62"/>
      <c r="N169" s="112"/>
      <c r="O169" s="112"/>
      <c r="P169" s="5"/>
    </row>
    <row r="170" spans="1:16" x14ac:dyDescent="0.2">
      <c r="A170" s="145" t="s">
        <v>226</v>
      </c>
      <c r="B170" s="137" t="s">
        <v>334</v>
      </c>
      <c r="C170" s="137" t="s">
        <v>8</v>
      </c>
      <c r="D170" s="137">
        <v>1</v>
      </c>
      <c r="E170" s="138">
        <v>6.4</v>
      </c>
      <c r="F170" s="15">
        <v>0</v>
      </c>
      <c r="G170" s="40">
        <f>SUM(D170*E170)</f>
        <v>6.4</v>
      </c>
      <c r="H170" s="40">
        <f>SUM(F170*D170)</f>
        <v>0</v>
      </c>
      <c r="I170" s="43">
        <f>SUM(G170+H170)</f>
        <v>6.4</v>
      </c>
      <c r="J170" s="3"/>
      <c r="L170" s="61"/>
      <c r="M170" s="62"/>
      <c r="N170" s="112"/>
      <c r="O170" s="112"/>
      <c r="P170" s="5"/>
    </row>
    <row r="171" spans="1:16" x14ac:dyDescent="0.2">
      <c r="A171" s="145" t="s">
        <v>227</v>
      </c>
      <c r="B171" s="58" t="s">
        <v>336</v>
      </c>
      <c r="C171" s="137" t="s">
        <v>40</v>
      </c>
      <c r="D171" s="137">
        <v>980</v>
      </c>
      <c r="E171" s="138">
        <v>0.6</v>
      </c>
      <c r="F171" s="15">
        <v>0</v>
      </c>
      <c r="G171" s="40">
        <f t="shared" si="15"/>
        <v>588</v>
      </c>
      <c r="H171" s="40">
        <f t="shared" si="16"/>
        <v>0</v>
      </c>
      <c r="I171" s="43">
        <f t="shared" si="17"/>
        <v>588</v>
      </c>
      <c r="J171" s="3"/>
      <c r="L171" s="61"/>
      <c r="M171" s="62"/>
      <c r="N171" s="112"/>
      <c r="O171" s="112"/>
      <c r="P171" s="5"/>
    </row>
    <row r="172" spans="1:16" x14ac:dyDescent="0.2">
      <c r="A172" s="145" t="s">
        <v>337</v>
      </c>
      <c r="B172" s="58" t="s">
        <v>151</v>
      </c>
      <c r="C172" s="59" t="s">
        <v>18</v>
      </c>
      <c r="D172" s="60">
        <v>1</v>
      </c>
      <c r="E172" s="15">
        <v>0</v>
      </c>
      <c r="F172" s="15">
        <v>600</v>
      </c>
      <c r="G172" s="40">
        <f t="shared" si="15"/>
        <v>0</v>
      </c>
      <c r="H172" s="40">
        <f t="shared" si="16"/>
        <v>600</v>
      </c>
      <c r="I172" s="43">
        <f t="shared" si="17"/>
        <v>600</v>
      </c>
      <c r="J172" s="3"/>
      <c r="L172" s="61"/>
      <c r="M172" s="62"/>
      <c r="N172" s="112"/>
      <c r="O172" s="112"/>
      <c r="P172" s="5"/>
    </row>
    <row r="173" spans="1:16" x14ac:dyDescent="0.2">
      <c r="A173" s="74"/>
      <c r="B173" s="69" t="s">
        <v>26</v>
      </c>
      <c r="C173" s="79"/>
      <c r="D173" s="80"/>
      <c r="E173" s="15"/>
      <c r="F173" s="15"/>
      <c r="G173" s="86">
        <f>SUM(G153:G172)</f>
        <v>2835.76</v>
      </c>
      <c r="H173" s="86">
        <f>SUM(H153:H172)</f>
        <v>600</v>
      </c>
      <c r="I173" s="87">
        <f>SUM(I153:I172)</f>
        <v>3435.76</v>
      </c>
      <c r="J173" s="3"/>
      <c r="L173" s="61"/>
      <c r="M173" s="62"/>
      <c r="N173" s="112"/>
      <c r="O173" s="112"/>
      <c r="P173" s="5"/>
    </row>
    <row r="174" spans="1:16" x14ac:dyDescent="0.2">
      <c r="A174" s="140">
        <v>14</v>
      </c>
      <c r="B174" s="141" t="s">
        <v>93</v>
      </c>
      <c r="C174" s="142"/>
      <c r="D174" s="143"/>
      <c r="E174" s="144"/>
      <c r="F174" s="144"/>
      <c r="G174" s="40"/>
      <c r="H174" s="40"/>
      <c r="I174" s="43"/>
      <c r="J174" s="3"/>
      <c r="L174" s="61"/>
      <c r="M174" s="62"/>
      <c r="N174" s="112"/>
      <c r="O174" s="112"/>
      <c r="P174" s="5"/>
    </row>
    <row r="175" spans="1:16" x14ac:dyDescent="0.2">
      <c r="A175" s="145" t="s">
        <v>104</v>
      </c>
      <c r="B175" s="146" t="s">
        <v>255</v>
      </c>
      <c r="C175" s="137" t="s">
        <v>8</v>
      </c>
      <c r="D175" s="137">
        <v>4</v>
      </c>
      <c r="E175" s="138">
        <v>68.900000000000006</v>
      </c>
      <c r="F175" s="15">
        <v>0</v>
      </c>
      <c r="G175" s="40">
        <f t="shared" ref="G175:G180" si="18">SUM(D175*E175)</f>
        <v>275.60000000000002</v>
      </c>
      <c r="H175" s="40">
        <f t="shared" ref="H175:H180" si="19">SUM(F175*D175)</f>
        <v>0</v>
      </c>
      <c r="I175" s="43">
        <f t="shared" ref="I175:I180" si="20">SUM(G175+H175)</f>
        <v>275.60000000000002</v>
      </c>
      <c r="J175" s="3"/>
      <c r="L175" s="61"/>
      <c r="M175" s="62"/>
      <c r="N175" s="112"/>
      <c r="O175" s="112"/>
      <c r="P175" s="5"/>
    </row>
    <row r="176" spans="1:16" x14ac:dyDescent="0.2">
      <c r="A176" s="145" t="s">
        <v>228</v>
      </c>
      <c r="B176" s="146" t="s">
        <v>254</v>
      </c>
      <c r="C176" s="137" t="s">
        <v>8</v>
      </c>
      <c r="D176" s="137">
        <v>1</v>
      </c>
      <c r="E176" s="138">
        <v>229.8</v>
      </c>
      <c r="F176" s="15">
        <v>0</v>
      </c>
      <c r="G176" s="40">
        <f t="shared" si="18"/>
        <v>229.8</v>
      </c>
      <c r="H176" s="40">
        <f t="shared" si="19"/>
        <v>0</v>
      </c>
      <c r="I176" s="43">
        <f t="shared" si="20"/>
        <v>229.8</v>
      </c>
      <c r="J176" s="3"/>
      <c r="L176" s="61"/>
      <c r="M176" s="62"/>
      <c r="N176" s="112"/>
      <c r="O176" s="112"/>
      <c r="P176" s="5"/>
    </row>
    <row r="177" spans="1:16" x14ac:dyDescent="0.2">
      <c r="A177" s="145" t="s">
        <v>229</v>
      </c>
      <c r="B177" s="146" t="s">
        <v>152</v>
      </c>
      <c r="C177" s="137" t="s">
        <v>8</v>
      </c>
      <c r="D177" s="137">
        <v>4</v>
      </c>
      <c r="E177" s="138">
        <v>80</v>
      </c>
      <c r="F177" s="15">
        <v>0</v>
      </c>
      <c r="G177" s="40">
        <f t="shared" si="18"/>
        <v>320</v>
      </c>
      <c r="H177" s="40">
        <f t="shared" si="19"/>
        <v>0</v>
      </c>
      <c r="I177" s="43">
        <f t="shared" si="20"/>
        <v>320</v>
      </c>
      <c r="J177" s="3"/>
      <c r="L177" s="61"/>
      <c r="M177" s="62"/>
      <c r="N177" s="112"/>
      <c r="O177" s="112"/>
      <c r="P177" s="5"/>
    </row>
    <row r="178" spans="1:16" x14ac:dyDescent="0.2">
      <c r="A178" s="145" t="s">
        <v>230</v>
      </c>
      <c r="B178" s="146" t="s">
        <v>153</v>
      </c>
      <c r="C178" s="137" t="s">
        <v>8</v>
      </c>
      <c r="D178" s="137">
        <v>2</v>
      </c>
      <c r="E178" s="138">
        <v>2</v>
      </c>
      <c r="F178" s="15">
        <v>0</v>
      </c>
      <c r="G178" s="40">
        <f t="shared" si="18"/>
        <v>4</v>
      </c>
      <c r="H178" s="40">
        <f t="shared" si="19"/>
        <v>0</v>
      </c>
      <c r="I178" s="43">
        <f t="shared" si="20"/>
        <v>4</v>
      </c>
      <c r="J178" s="3"/>
      <c r="L178" s="61"/>
      <c r="M178" s="62"/>
      <c r="N178" s="112"/>
      <c r="O178" s="112"/>
      <c r="P178" s="5"/>
    </row>
    <row r="179" spans="1:16" x14ac:dyDescent="0.2">
      <c r="A179" s="145" t="s">
        <v>231</v>
      </c>
      <c r="B179" s="146" t="s">
        <v>257</v>
      </c>
      <c r="C179" s="137" t="s">
        <v>8</v>
      </c>
      <c r="D179" s="137">
        <v>1</v>
      </c>
      <c r="E179" s="138">
        <v>45.9</v>
      </c>
      <c r="F179" s="15">
        <v>0</v>
      </c>
      <c r="G179" s="40">
        <f t="shared" si="18"/>
        <v>45.9</v>
      </c>
      <c r="H179" s="40">
        <f t="shared" si="19"/>
        <v>0</v>
      </c>
      <c r="I179" s="43">
        <f t="shared" si="20"/>
        <v>45.9</v>
      </c>
      <c r="J179" s="3"/>
      <c r="L179" s="61"/>
      <c r="M179" s="62"/>
      <c r="N179" s="112"/>
      <c r="O179" s="112"/>
      <c r="P179" s="5"/>
    </row>
    <row r="180" spans="1:16" x14ac:dyDescent="0.2">
      <c r="A180" s="145" t="s">
        <v>231</v>
      </c>
      <c r="B180" s="146" t="s">
        <v>256</v>
      </c>
      <c r="C180" s="137" t="s">
        <v>8</v>
      </c>
      <c r="D180" s="137">
        <v>2</v>
      </c>
      <c r="E180" s="138">
        <v>42.8</v>
      </c>
      <c r="F180" s="15">
        <v>0</v>
      </c>
      <c r="G180" s="40">
        <f t="shared" si="18"/>
        <v>85.6</v>
      </c>
      <c r="H180" s="40">
        <f t="shared" si="19"/>
        <v>0</v>
      </c>
      <c r="I180" s="43">
        <f t="shared" si="20"/>
        <v>85.6</v>
      </c>
      <c r="J180" s="3"/>
      <c r="L180" s="61"/>
      <c r="M180" s="62"/>
      <c r="N180" s="112"/>
      <c r="O180" s="112"/>
      <c r="P180" s="5"/>
    </row>
    <row r="181" spans="1:16" x14ac:dyDescent="0.2">
      <c r="A181" s="74"/>
      <c r="B181" s="69" t="s">
        <v>26</v>
      </c>
      <c r="C181" s="79"/>
      <c r="D181" s="80"/>
      <c r="E181" s="15"/>
      <c r="F181" s="15"/>
      <c r="G181" s="86">
        <f>SUM(G175:G180)</f>
        <v>960.90000000000009</v>
      </c>
      <c r="H181" s="86">
        <f>SUM(H175:H180)</f>
        <v>0</v>
      </c>
      <c r="I181" s="87">
        <f>SUM(I175:I180)</f>
        <v>960.90000000000009</v>
      </c>
      <c r="J181" s="3"/>
      <c r="L181" s="61"/>
      <c r="M181" s="62"/>
      <c r="N181" s="112"/>
      <c r="O181" s="112"/>
      <c r="P181" s="5"/>
    </row>
    <row r="182" spans="1:16" x14ac:dyDescent="0.2">
      <c r="A182" s="129">
        <v>15</v>
      </c>
      <c r="B182" s="130" t="s">
        <v>41</v>
      </c>
      <c r="C182" s="131"/>
      <c r="D182" s="132"/>
      <c r="E182" s="133"/>
      <c r="F182" s="133"/>
      <c r="G182" s="134"/>
      <c r="H182" s="134"/>
      <c r="I182" s="135"/>
      <c r="J182" s="3"/>
      <c r="L182" s="61"/>
      <c r="M182" s="62"/>
      <c r="N182" s="112"/>
      <c r="O182" s="112"/>
      <c r="P182" s="5"/>
    </row>
    <row r="183" spans="1:16" ht="22.5" x14ac:dyDescent="0.2">
      <c r="A183" s="48" t="s">
        <v>232</v>
      </c>
      <c r="B183" s="95" t="s">
        <v>109</v>
      </c>
      <c r="C183" s="7" t="s">
        <v>14</v>
      </c>
      <c r="D183" s="60">
        <v>1423.32</v>
      </c>
      <c r="E183" s="15">
        <v>0.66</v>
      </c>
      <c r="F183" s="15">
        <v>2.5499999999999998</v>
      </c>
      <c r="G183" s="40">
        <f>SUM(D183*E183)</f>
        <v>939.39120000000003</v>
      </c>
      <c r="H183" s="40">
        <f>SUM(F183*D183)</f>
        <v>3629.4659999999994</v>
      </c>
      <c r="I183" s="43">
        <f>SUM(G183+H183)</f>
        <v>4568.8571999999995</v>
      </c>
      <c r="J183" s="3"/>
      <c r="L183" s="61"/>
      <c r="M183" s="62"/>
      <c r="N183" s="112"/>
      <c r="O183" s="112"/>
      <c r="P183" s="5"/>
    </row>
    <row r="184" spans="1:16" ht="21.75" customHeight="1" x14ac:dyDescent="0.2">
      <c r="A184" s="48" t="s">
        <v>233</v>
      </c>
      <c r="B184" s="95" t="s">
        <v>140</v>
      </c>
      <c r="C184" s="7" t="s">
        <v>14</v>
      </c>
      <c r="D184" s="60">
        <v>1423.32</v>
      </c>
      <c r="E184" s="15">
        <v>2.5</v>
      </c>
      <c r="F184" s="15">
        <v>3.6</v>
      </c>
      <c r="G184" s="40">
        <f>SUM(D184*E184)</f>
        <v>3558.2999999999997</v>
      </c>
      <c r="H184" s="40">
        <f>SUM(F184*D184)</f>
        <v>5123.9520000000002</v>
      </c>
      <c r="I184" s="43">
        <f>SUM(G184+H184)</f>
        <v>8682.2520000000004</v>
      </c>
      <c r="J184" s="3"/>
      <c r="L184" s="61"/>
      <c r="M184" s="62"/>
      <c r="N184" s="112"/>
      <c r="O184" s="112"/>
      <c r="P184" s="5"/>
    </row>
    <row r="185" spans="1:16" s="4" customFormat="1" x14ac:dyDescent="0.2">
      <c r="A185" s="48" t="s">
        <v>234</v>
      </c>
      <c r="B185" s="95" t="s">
        <v>138</v>
      </c>
      <c r="C185" s="7" t="s">
        <v>14</v>
      </c>
      <c r="D185" s="60">
        <v>28.35</v>
      </c>
      <c r="E185" s="15">
        <v>1.32</v>
      </c>
      <c r="F185" s="15">
        <v>2.5499999999999998</v>
      </c>
      <c r="G185" s="40">
        <f>SUM(D185*E185)</f>
        <v>37.422000000000004</v>
      </c>
      <c r="H185" s="40">
        <f>SUM(F185*D185)</f>
        <v>72.292500000000004</v>
      </c>
      <c r="I185" s="43">
        <f>SUM(G185+H185)</f>
        <v>109.71450000000002</v>
      </c>
      <c r="J185" s="3"/>
      <c r="L185" s="61"/>
      <c r="M185" s="62"/>
      <c r="N185" s="112"/>
      <c r="O185" s="112"/>
      <c r="P185" s="5"/>
    </row>
    <row r="186" spans="1:16" s="4" customFormat="1" ht="22.5" x14ac:dyDescent="0.2">
      <c r="A186" s="48" t="s">
        <v>235</v>
      </c>
      <c r="B186" s="95" t="s">
        <v>139</v>
      </c>
      <c r="C186" s="7" t="s">
        <v>14</v>
      </c>
      <c r="D186" s="60">
        <v>28.35</v>
      </c>
      <c r="E186" s="15">
        <v>2.89</v>
      </c>
      <c r="F186" s="15">
        <v>3.6</v>
      </c>
      <c r="G186" s="40">
        <f>SUM(D186*E186)</f>
        <v>81.931500000000014</v>
      </c>
      <c r="H186" s="40">
        <f>SUM(F186*D186)</f>
        <v>102.06</v>
      </c>
      <c r="I186" s="43">
        <f>SUM(G186+H186)</f>
        <v>183.99150000000003</v>
      </c>
      <c r="J186" s="3"/>
      <c r="L186" s="61"/>
      <c r="M186" s="62"/>
      <c r="N186" s="112"/>
      <c r="O186" s="112"/>
      <c r="P186" s="5"/>
    </row>
    <row r="187" spans="1:16" s="4" customFormat="1" x14ac:dyDescent="0.2">
      <c r="A187" s="74"/>
      <c r="B187" s="69" t="s">
        <v>26</v>
      </c>
      <c r="C187" s="79"/>
      <c r="D187" s="98"/>
      <c r="E187" s="15"/>
      <c r="F187" s="15"/>
      <c r="G187" s="86">
        <f>SUM(G183:G186)</f>
        <v>4617.0446999999986</v>
      </c>
      <c r="H187" s="86">
        <f>SUM(H183:H186)</f>
        <v>8927.7704999999987</v>
      </c>
      <c r="I187" s="87">
        <f>SUM(I183:I186)</f>
        <v>13544.815199999999</v>
      </c>
      <c r="J187" s="3"/>
      <c r="L187" s="61"/>
      <c r="M187" s="62"/>
      <c r="N187" s="112"/>
      <c r="O187" s="112"/>
      <c r="P187" s="5"/>
    </row>
    <row r="188" spans="1:16" s="4" customFormat="1" x14ac:dyDescent="0.2">
      <c r="A188" s="120"/>
      <c r="B188" s="121"/>
      <c r="C188" s="122"/>
      <c r="D188" s="150"/>
      <c r="E188" s="123"/>
      <c r="F188" s="123"/>
      <c r="G188" s="124"/>
      <c r="H188" s="124"/>
      <c r="I188" s="125"/>
      <c r="J188" s="3"/>
      <c r="L188" s="61"/>
      <c r="M188" s="62"/>
      <c r="N188" s="112"/>
      <c r="O188" s="112"/>
      <c r="P188" s="5"/>
    </row>
    <row r="189" spans="1:16" s="4" customFormat="1" x14ac:dyDescent="0.2">
      <c r="A189" s="107"/>
      <c r="B189" s="126"/>
      <c r="C189" s="127"/>
      <c r="D189" s="105"/>
      <c r="E189" s="82"/>
      <c r="F189" s="82"/>
      <c r="G189" s="109"/>
      <c r="H189" s="109"/>
      <c r="I189" s="128"/>
      <c r="J189" s="3"/>
      <c r="L189" s="61"/>
      <c r="M189" s="62"/>
      <c r="N189" s="112"/>
      <c r="O189" s="112"/>
      <c r="P189" s="5"/>
    </row>
    <row r="190" spans="1:16" ht="14.1" customHeight="1" x14ac:dyDescent="0.2">
      <c r="A190" s="129">
        <v>16</v>
      </c>
      <c r="B190" s="130" t="s">
        <v>16</v>
      </c>
      <c r="C190" s="151"/>
      <c r="D190" s="133"/>
      <c r="E190" s="133"/>
      <c r="F190" s="133"/>
      <c r="G190" s="134"/>
      <c r="H190" s="134"/>
      <c r="I190" s="135"/>
      <c r="J190" s="3"/>
      <c r="K190" s="3"/>
      <c r="L190" s="3"/>
      <c r="M190" s="3"/>
      <c r="N190" s="112"/>
      <c r="O190" s="113"/>
      <c r="P190" s="105"/>
    </row>
    <row r="191" spans="1:16" ht="14.1" customHeight="1" x14ac:dyDescent="0.2">
      <c r="A191" s="74" t="s">
        <v>236</v>
      </c>
      <c r="B191" s="49" t="s">
        <v>16</v>
      </c>
      <c r="C191" s="7" t="s">
        <v>14</v>
      </c>
      <c r="D191" s="50">
        <v>193.3</v>
      </c>
      <c r="E191" s="15">
        <v>0</v>
      </c>
      <c r="F191" s="15">
        <v>0.82</v>
      </c>
      <c r="G191" s="40">
        <f>SUM(D191*E191)</f>
        <v>0</v>
      </c>
      <c r="H191" s="40">
        <f>SUM(F191*D191)</f>
        <v>158.506</v>
      </c>
      <c r="I191" s="43">
        <f>SUM(G191+H191)</f>
        <v>158.506</v>
      </c>
      <c r="J191" s="3"/>
      <c r="K191" s="3"/>
      <c r="L191" s="3"/>
      <c r="M191" s="3"/>
      <c r="N191" s="82"/>
      <c r="O191" s="82"/>
      <c r="P191" s="105"/>
    </row>
    <row r="192" spans="1:16" ht="14.1" customHeight="1" x14ac:dyDescent="0.2">
      <c r="A192" s="74" t="s">
        <v>263</v>
      </c>
      <c r="B192" s="6" t="s">
        <v>252</v>
      </c>
      <c r="C192" s="7" t="s">
        <v>18</v>
      </c>
      <c r="D192" s="50">
        <v>2</v>
      </c>
      <c r="E192" s="15">
        <v>102</v>
      </c>
      <c r="F192" s="15">
        <v>0</v>
      </c>
      <c r="G192" s="40">
        <f>SUM(D192*E192)</f>
        <v>204</v>
      </c>
      <c r="H192" s="40">
        <f>SUM(F192*D192)</f>
        <v>0</v>
      </c>
      <c r="I192" s="43">
        <f>SUM(G192+H192)</f>
        <v>204</v>
      </c>
      <c r="J192" s="3"/>
      <c r="K192" s="3"/>
      <c r="L192" s="3"/>
      <c r="M192" s="3"/>
      <c r="N192" s="82"/>
      <c r="O192" s="82"/>
      <c r="P192" s="105"/>
    </row>
    <row r="193" spans="1:16" s="12" customFormat="1" ht="14.1" customHeight="1" x14ac:dyDescent="0.2">
      <c r="A193" s="64"/>
      <c r="B193" s="9" t="s">
        <v>13</v>
      </c>
      <c r="C193" s="10"/>
      <c r="D193" s="16"/>
      <c r="E193" s="15"/>
      <c r="F193" s="15"/>
      <c r="G193" s="86">
        <f>SUM(G191:G192)</f>
        <v>204</v>
      </c>
      <c r="H193" s="86">
        <f>SUM(H191:H192)</f>
        <v>158.506</v>
      </c>
      <c r="I193" s="148">
        <f>SUM(I191:I192)</f>
        <v>362.50599999999997</v>
      </c>
      <c r="J193" s="3"/>
      <c r="K193" s="67"/>
      <c r="L193" s="11"/>
      <c r="M193" s="11"/>
      <c r="N193" s="109"/>
      <c r="O193" s="110"/>
      <c r="P193" s="111"/>
    </row>
    <row r="194" spans="1:16" s="47" customFormat="1" ht="15" x14ac:dyDescent="0.25">
      <c r="A194" s="75"/>
      <c r="B194" s="51" t="s">
        <v>15</v>
      </c>
      <c r="C194" s="52"/>
      <c r="D194" s="53"/>
      <c r="E194" s="55"/>
      <c r="F194" s="54"/>
      <c r="G194" s="56">
        <f>G16+G20+G27+G35+G38+G43+G58+G68+G74+G83+G122+G151+G173+G181+G187+G193</f>
        <v>129288.92999999998</v>
      </c>
      <c r="H194" s="56">
        <f>H16+H20+H27+H35+H38+H43+H58+H68+H74+H83+H122+H151+H173+H181+H187+H193</f>
        <v>66850.025599999994</v>
      </c>
      <c r="I194" s="57">
        <f>I16+I20+I27+I35+I38+I43+I58+I68+I74+I83+I122+I151+I173+I181+I187+I193</f>
        <v>196138.95560000002</v>
      </c>
      <c r="J194" s="45"/>
      <c r="K194" s="46"/>
      <c r="L194" s="46"/>
      <c r="M194" s="45"/>
      <c r="N194" s="114"/>
      <c r="O194" s="115"/>
      <c r="P194" s="116"/>
    </row>
    <row r="195" spans="1:16" ht="14.25" x14ac:dyDescent="0.3">
      <c r="E195" s="32"/>
      <c r="F195" s="30"/>
      <c r="G195" s="30"/>
      <c r="H195" s="30"/>
      <c r="I195" s="31"/>
      <c r="J195" s="3"/>
      <c r="K195" s="62"/>
      <c r="L195" s="93"/>
      <c r="N195" s="30"/>
      <c r="O195" s="32"/>
    </row>
    <row r="196" spans="1:16" ht="84" customHeight="1" x14ac:dyDescent="0.3">
      <c r="B196" s="229" t="s">
        <v>21</v>
      </c>
      <c r="C196" s="229"/>
      <c r="D196" s="229"/>
      <c r="E196" s="229"/>
      <c r="F196" s="119"/>
      <c r="G196" s="30"/>
      <c r="H196" s="30"/>
      <c r="I196" s="31"/>
      <c r="J196" s="3"/>
      <c r="K196" s="3"/>
      <c r="N196" s="1"/>
      <c r="O196" s="1"/>
    </row>
    <row r="197" spans="1:16" ht="16.5" x14ac:dyDescent="0.3">
      <c r="B197" s="17"/>
      <c r="E197" s="32"/>
      <c r="F197" s="30"/>
      <c r="G197" s="30"/>
      <c r="H197" s="30"/>
      <c r="I197" s="31"/>
      <c r="J197" s="3"/>
      <c r="K197" s="3"/>
      <c r="N197" s="30"/>
      <c r="O197" s="32"/>
    </row>
    <row r="198" spans="1:16" ht="45.75" customHeight="1" x14ac:dyDescent="0.3">
      <c r="B198" s="219" t="s">
        <v>22</v>
      </c>
      <c r="C198" s="219"/>
      <c r="D198" s="219"/>
      <c r="E198" s="219"/>
      <c r="F198" s="118"/>
      <c r="G198" s="30"/>
      <c r="H198" s="30"/>
      <c r="I198" s="31"/>
      <c r="J198" s="3"/>
      <c r="K198" s="3"/>
      <c r="N198" s="1"/>
      <c r="O198" s="1"/>
    </row>
    <row r="199" spans="1:16" ht="14.25" x14ac:dyDescent="0.3">
      <c r="E199" s="32"/>
      <c r="G199" s="30"/>
      <c r="H199" s="30"/>
      <c r="I199" s="31"/>
      <c r="J199" s="3"/>
      <c r="K199" s="3"/>
      <c r="O199" s="32"/>
    </row>
    <row r="200" spans="1:16" ht="15" x14ac:dyDescent="0.3">
      <c r="E200" s="28"/>
      <c r="G200" s="31"/>
      <c r="H200" s="31"/>
      <c r="I200" s="31"/>
      <c r="J200" s="3"/>
      <c r="K200" s="3"/>
      <c r="O200" s="28"/>
    </row>
    <row r="206" spans="1:16" x14ac:dyDescent="0.2">
      <c r="E206" s="63"/>
      <c r="O206" s="63"/>
    </row>
  </sheetData>
  <mergeCells count="7">
    <mergeCell ref="B198:E198"/>
    <mergeCell ref="A4:I4"/>
    <mergeCell ref="A8:A9"/>
    <mergeCell ref="B8:B9"/>
    <mergeCell ref="C8:C9"/>
    <mergeCell ref="D8:D9"/>
    <mergeCell ref="B196:E196"/>
  </mergeCells>
  <pageMargins left="0.19685039370078741" right="1.3779527559055118" top="0.98425196850393704" bottom="0.98425196850393704" header="0.51181102362204722" footer="0.51181102362204722"/>
  <pageSetup paperSize="9" scale="85" orientation="landscape" horizontalDpi="300" verticalDpi="300" r:id="rId1"/>
  <headerFooter alignWithMargins="0"/>
  <rowBreaks count="1" manualBreakCount="1">
    <brk id="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workbookViewId="0">
      <selection activeCell="B15" sqref="B15"/>
    </sheetView>
  </sheetViews>
  <sheetFormatPr defaultColWidth="11.42578125" defaultRowHeight="12.75" x14ac:dyDescent="0.2"/>
  <cols>
    <col min="1" max="1" width="6.42578125" style="2" customWidth="1"/>
    <col min="2" max="2" width="42.140625" style="1" customWidth="1"/>
    <col min="3" max="3" width="5.7109375" style="2" customWidth="1"/>
    <col min="4" max="4" width="8.5703125" style="13" customWidth="1"/>
    <col min="5" max="5" width="13.140625" style="158" customWidth="1"/>
    <col min="6" max="6" width="13.7109375" style="158" customWidth="1"/>
    <col min="7" max="7" width="15.85546875" style="44" customWidth="1"/>
    <col min="8" max="8" width="16.140625" style="44" customWidth="1"/>
    <col min="9" max="9" width="15.28515625" style="44" customWidth="1"/>
    <col min="10" max="10" width="11.42578125" style="1" customWidth="1"/>
    <col min="11" max="12" width="12.7109375" style="1" bestFit="1" customWidth="1"/>
    <col min="13" max="13" width="11.42578125" style="1" customWidth="1"/>
    <col min="14" max="14" width="9.5703125" style="29" customWidth="1"/>
    <col min="15" max="15" width="11.140625" style="29" bestFit="1" customWidth="1"/>
    <col min="16" max="16" width="11.42578125" style="73" customWidth="1"/>
    <col min="17" max="16384" width="11.42578125" style="1"/>
  </cols>
  <sheetData>
    <row r="1" spans="1:16" ht="17.25" customHeight="1" x14ac:dyDescent="0.3">
      <c r="A1" s="230" t="s">
        <v>366</v>
      </c>
      <c r="B1" s="230"/>
      <c r="C1" s="230"/>
      <c r="D1" s="230"/>
      <c r="E1" s="230"/>
      <c r="F1" s="230"/>
      <c r="G1" s="230"/>
      <c r="H1" s="230"/>
      <c r="I1" s="230"/>
      <c r="N1" s="104"/>
      <c r="O1" s="104"/>
      <c r="P1" s="105"/>
    </row>
    <row r="2" spans="1:16" ht="17.25" customHeight="1" x14ac:dyDescent="0.3">
      <c r="A2" s="214" t="s">
        <v>341</v>
      </c>
      <c r="B2" s="215"/>
      <c r="C2" s="208"/>
      <c r="D2" s="216"/>
      <c r="E2" s="217"/>
      <c r="F2" s="217"/>
      <c r="G2" s="218"/>
      <c r="H2" s="218"/>
      <c r="I2" s="218"/>
      <c r="N2" s="104"/>
      <c r="O2" s="104"/>
      <c r="P2" s="105"/>
    </row>
    <row r="3" spans="1:16" ht="15" x14ac:dyDescent="0.3">
      <c r="A3" s="1"/>
      <c r="C3" s="1"/>
      <c r="D3" s="1"/>
      <c r="E3" s="1"/>
      <c r="F3" s="1"/>
      <c r="G3" s="1"/>
      <c r="H3" s="1"/>
      <c r="I3" s="1"/>
      <c r="N3" s="104"/>
      <c r="O3" s="104"/>
      <c r="P3" s="105"/>
    </row>
    <row r="4" spans="1:16" s="4" customFormat="1" x14ac:dyDescent="0.2">
      <c r="A4" s="231" t="s">
        <v>347</v>
      </c>
      <c r="B4" s="232"/>
      <c r="C4" s="232"/>
      <c r="D4" s="232"/>
      <c r="E4" s="232"/>
      <c r="F4" s="232"/>
      <c r="G4" s="232"/>
      <c r="H4" s="232"/>
      <c r="I4" s="233"/>
      <c r="J4" s="5"/>
      <c r="K4" s="179"/>
      <c r="N4" s="5"/>
      <c r="O4" s="5"/>
      <c r="P4" s="105"/>
    </row>
    <row r="5" spans="1:16" x14ac:dyDescent="0.2">
      <c r="A5" s="21" t="s">
        <v>3</v>
      </c>
      <c r="B5" s="213" t="s">
        <v>367</v>
      </c>
      <c r="C5" s="83"/>
      <c r="D5" s="23"/>
      <c r="E5" s="154"/>
      <c r="F5" s="159"/>
      <c r="G5" s="23"/>
      <c r="H5" s="23"/>
      <c r="I5" s="70"/>
      <c r="J5" s="117"/>
      <c r="K5" s="3"/>
      <c r="N5" s="5"/>
      <c r="O5" s="5"/>
      <c r="P5" s="105"/>
    </row>
    <row r="6" spans="1:16" x14ac:dyDescent="0.2">
      <c r="A6" s="21" t="s">
        <v>4</v>
      </c>
      <c r="B6" s="22" t="s">
        <v>342</v>
      </c>
      <c r="C6" s="23"/>
      <c r="D6" s="20"/>
      <c r="E6" s="154"/>
      <c r="F6" s="160"/>
      <c r="G6" s="35"/>
      <c r="H6" s="23"/>
      <c r="I6" s="71"/>
      <c r="J6" s="117"/>
      <c r="K6" s="3"/>
      <c r="N6" s="5"/>
      <c r="O6" s="5"/>
      <c r="P6" s="105"/>
    </row>
    <row r="7" spans="1:16" x14ac:dyDescent="0.2">
      <c r="A7" s="85" t="s">
        <v>368</v>
      </c>
      <c r="B7" s="84"/>
      <c r="C7" s="24"/>
      <c r="D7" s="24"/>
      <c r="E7" s="155"/>
      <c r="F7" s="161"/>
      <c r="G7" s="42"/>
      <c r="H7" s="24"/>
      <c r="I7" s="72"/>
      <c r="J7" s="117"/>
      <c r="K7" s="3"/>
      <c r="N7" s="5"/>
      <c r="O7" s="5"/>
      <c r="P7" s="105"/>
    </row>
    <row r="8" spans="1:16" ht="12.75" customHeight="1" x14ac:dyDescent="0.2">
      <c r="A8" s="223" t="s">
        <v>0</v>
      </c>
      <c r="B8" s="223" t="s">
        <v>1</v>
      </c>
      <c r="C8" s="226" t="s">
        <v>17</v>
      </c>
      <c r="D8" s="227" t="s">
        <v>2</v>
      </c>
      <c r="E8" s="37" t="s">
        <v>50</v>
      </c>
      <c r="F8" s="37" t="s">
        <v>50</v>
      </c>
      <c r="G8" s="37" t="s">
        <v>51</v>
      </c>
      <c r="H8" s="37" t="s">
        <v>51</v>
      </c>
      <c r="I8" s="37" t="s">
        <v>23</v>
      </c>
      <c r="J8" s="3"/>
      <c r="K8" s="3"/>
      <c r="N8" s="106"/>
      <c r="O8" s="106"/>
      <c r="P8" s="105"/>
    </row>
    <row r="9" spans="1:16" ht="13.5" customHeight="1" x14ac:dyDescent="0.2">
      <c r="A9" s="223"/>
      <c r="B9" s="234"/>
      <c r="C9" s="223"/>
      <c r="D9" s="227"/>
      <c r="E9" s="191" t="s">
        <v>53</v>
      </c>
      <c r="F9" s="191" t="s">
        <v>52</v>
      </c>
      <c r="G9" s="191" t="s">
        <v>53</v>
      </c>
      <c r="H9" s="191" t="s">
        <v>52</v>
      </c>
      <c r="I9" s="191" t="s">
        <v>24</v>
      </c>
      <c r="N9" s="107"/>
      <c r="O9" s="107"/>
      <c r="P9" s="105"/>
    </row>
    <row r="10" spans="1:16" ht="14.1" customHeight="1" x14ac:dyDescent="0.2">
      <c r="A10" s="167">
        <v>1</v>
      </c>
      <c r="B10" s="168" t="s">
        <v>54</v>
      </c>
      <c r="C10" s="166"/>
      <c r="D10" s="171"/>
      <c r="E10" s="192"/>
      <c r="F10" s="192"/>
      <c r="G10" s="193"/>
      <c r="H10" s="193"/>
      <c r="I10" s="193"/>
      <c r="J10" s="3"/>
      <c r="K10" s="3"/>
      <c r="L10" s="3"/>
      <c r="M10" s="3"/>
      <c r="N10" s="105"/>
      <c r="O10" s="105"/>
      <c r="P10" s="105"/>
    </row>
    <row r="11" spans="1:16" ht="14.1" customHeight="1" x14ac:dyDescent="0.2">
      <c r="A11" s="166" t="s">
        <v>6</v>
      </c>
      <c r="B11" s="170" t="s">
        <v>348</v>
      </c>
      <c r="C11" s="166" t="s">
        <v>18</v>
      </c>
      <c r="D11" s="171">
        <v>1</v>
      </c>
      <c r="E11" s="171">
        <v>1200</v>
      </c>
      <c r="F11" s="171">
        <v>250</v>
      </c>
      <c r="G11" s="194">
        <f>SUM(D11*E11)</f>
        <v>1200</v>
      </c>
      <c r="H11" s="194">
        <f>D11*F11</f>
        <v>250</v>
      </c>
      <c r="I11" s="177">
        <f>SUM(G11+H11)</f>
        <v>1450</v>
      </c>
      <c r="J11" s="3"/>
      <c r="K11" s="3"/>
      <c r="L11" s="3"/>
      <c r="M11" s="3"/>
      <c r="N11" s="82"/>
      <c r="O11" s="82"/>
      <c r="P11" s="105"/>
    </row>
    <row r="12" spans="1:16" x14ac:dyDescent="0.2">
      <c r="A12" s="166" t="s">
        <v>7</v>
      </c>
      <c r="B12" s="172" t="s">
        <v>349</v>
      </c>
      <c r="C12" s="166" t="s">
        <v>14</v>
      </c>
      <c r="D12" s="171">
        <v>2</v>
      </c>
      <c r="E12" s="171">
        <v>140</v>
      </c>
      <c r="F12" s="171">
        <v>30</v>
      </c>
      <c r="G12" s="194">
        <f>SUM(D12*E12)</f>
        <v>280</v>
      </c>
      <c r="H12" s="194">
        <f>SUM(F12*D12)</f>
        <v>60</v>
      </c>
      <c r="I12" s="177">
        <f>SUM(G12+H12)</f>
        <v>340</v>
      </c>
      <c r="J12" s="3"/>
      <c r="K12" s="76"/>
      <c r="N12" s="82"/>
      <c r="O12" s="82"/>
      <c r="P12" s="5"/>
    </row>
    <row r="13" spans="1:16" s="12" customFormat="1" ht="14.1" customHeight="1" x14ac:dyDescent="0.2">
      <c r="A13" s="195"/>
      <c r="B13" s="196" t="s">
        <v>13</v>
      </c>
      <c r="C13" s="167"/>
      <c r="D13" s="197"/>
      <c r="E13" s="171"/>
      <c r="F13" s="171"/>
      <c r="G13" s="198">
        <f>SUM(G11:G12)</f>
        <v>1480</v>
      </c>
      <c r="H13" s="198">
        <f>SUM(H11:H12)</f>
        <v>310</v>
      </c>
      <c r="I13" s="199">
        <f>SUM(I11:I12)</f>
        <v>1790</v>
      </c>
      <c r="J13" s="88"/>
      <c r="K13" s="88"/>
      <c r="L13" s="89"/>
      <c r="M13" s="89"/>
      <c r="N13" s="109"/>
      <c r="O13" s="110"/>
      <c r="P13" s="111"/>
    </row>
    <row r="14" spans="1:16" s="4" customFormat="1" ht="12.75" customHeight="1" x14ac:dyDescent="0.2">
      <c r="A14" s="173">
        <v>2</v>
      </c>
      <c r="B14" s="174" t="s">
        <v>350</v>
      </c>
      <c r="C14" s="200"/>
      <c r="D14" s="201"/>
      <c r="E14" s="171"/>
      <c r="F14" s="171"/>
      <c r="G14" s="194"/>
      <c r="H14" s="194"/>
      <c r="I14" s="177"/>
      <c r="J14" s="3"/>
      <c r="L14" s="61"/>
      <c r="M14" s="62"/>
      <c r="N14" s="112"/>
      <c r="O14" s="112"/>
      <c r="P14" s="5"/>
    </row>
    <row r="15" spans="1:16" s="4" customFormat="1" x14ac:dyDescent="0.2">
      <c r="A15" s="175" t="s">
        <v>9</v>
      </c>
      <c r="B15" s="176" t="s">
        <v>351</v>
      </c>
      <c r="C15" s="166" t="s">
        <v>18</v>
      </c>
      <c r="D15" s="194">
        <v>1</v>
      </c>
      <c r="E15" s="171"/>
      <c r="F15" s="171">
        <v>1260</v>
      </c>
      <c r="G15" s="194">
        <v>4500</v>
      </c>
      <c r="H15" s="194">
        <f>D15*F15</f>
        <v>1260</v>
      </c>
      <c r="I15" s="177">
        <f>G15+H15</f>
        <v>5760</v>
      </c>
      <c r="J15" s="3"/>
      <c r="L15" s="61"/>
      <c r="M15" s="62"/>
      <c r="N15" s="112"/>
      <c r="O15" s="112"/>
      <c r="P15" s="5"/>
    </row>
    <row r="16" spans="1:16" s="12" customFormat="1" x14ac:dyDescent="0.2">
      <c r="A16" s="167"/>
      <c r="B16" s="202" t="s">
        <v>26</v>
      </c>
      <c r="C16" s="203"/>
      <c r="D16" s="204"/>
      <c r="E16" s="171"/>
      <c r="F16" s="171"/>
      <c r="G16" s="198">
        <f>G15</f>
        <v>4500</v>
      </c>
      <c r="H16" s="198">
        <f>H15</f>
        <v>1260</v>
      </c>
      <c r="I16" s="199">
        <f>I15</f>
        <v>5760</v>
      </c>
      <c r="J16" s="88"/>
      <c r="L16" s="91"/>
      <c r="M16" s="92"/>
      <c r="N16" s="109"/>
      <c r="O16" s="109"/>
      <c r="P16" s="11"/>
    </row>
    <row r="17" spans="1:16" x14ac:dyDescent="0.2">
      <c r="A17" s="173">
        <v>3</v>
      </c>
      <c r="B17" s="174" t="s">
        <v>352</v>
      </c>
      <c r="C17" s="200"/>
      <c r="D17" s="205"/>
      <c r="E17" s="171"/>
      <c r="F17" s="171"/>
      <c r="G17" s="194"/>
      <c r="H17" s="194"/>
      <c r="I17" s="177"/>
      <c r="J17" s="3"/>
      <c r="L17" s="61"/>
      <c r="M17" s="62"/>
      <c r="N17" s="112"/>
      <c r="O17" s="112"/>
      <c r="P17" s="5"/>
    </row>
    <row r="18" spans="1:16" x14ac:dyDescent="0.2">
      <c r="A18" s="175" t="s">
        <v>10</v>
      </c>
      <c r="B18" s="176" t="s">
        <v>353</v>
      </c>
      <c r="C18" s="166" t="s">
        <v>18</v>
      </c>
      <c r="D18" s="206">
        <v>1</v>
      </c>
      <c r="E18" s="171">
        <v>2100</v>
      </c>
      <c r="F18" s="171">
        <v>650</v>
      </c>
      <c r="G18" s="194">
        <f t="shared" ref="G18" si="0">SUM(D18*E18)</f>
        <v>2100</v>
      </c>
      <c r="H18" s="194">
        <f t="shared" ref="H18" si="1">SUM(F18*D18)</f>
        <v>650</v>
      </c>
      <c r="I18" s="177">
        <f t="shared" ref="I18" si="2">SUM(G18+H18)</f>
        <v>2750</v>
      </c>
      <c r="J18" s="3"/>
      <c r="L18" s="61"/>
      <c r="M18" s="62"/>
      <c r="N18" s="112"/>
      <c r="O18" s="112"/>
      <c r="P18" s="5"/>
    </row>
    <row r="19" spans="1:16" s="4" customFormat="1" x14ac:dyDescent="0.2">
      <c r="A19" s="166"/>
      <c r="B19" s="202" t="s">
        <v>26</v>
      </c>
      <c r="C19" s="200"/>
      <c r="D19" s="205"/>
      <c r="E19" s="171"/>
      <c r="F19" s="171"/>
      <c r="G19" s="198">
        <f>SUM(G18:G18)</f>
        <v>2100</v>
      </c>
      <c r="H19" s="198">
        <f>SUM(H18:H18)</f>
        <v>650</v>
      </c>
      <c r="I19" s="199">
        <f>SUM(I18:I18)</f>
        <v>2750</v>
      </c>
      <c r="J19" s="3"/>
      <c r="L19" s="61"/>
      <c r="M19" s="62"/>
      <c r="N19" s="112"/>
      <c r="O19" s="112"/>
      <c r="P19" s="5"/>
    </row>
    <row r="20" spans="1:16" x14ac:dyDescent="0.2">
      <c r="A20" s="173">
        <v>4</v>
      </c>
      <c r="B20" s="174" t="s">
        <v>354</v>
      </c>
      <c r="C20" s="200"/>
      <c r="D20" s="205"/>
      <c r="E20" s="171"/>
      <c r="F20" s="171"/>
      <c r="G20" s="194"/>
      <c r="H20" s="194"/>
      <c r="I20" s="177"/>
      <c r="J20" s="3"/>
      <c r="L20" s="61"/>
      <c r="M20" s="62"/>
      <c r="N20" s="112"/>
      <c r="O20" s="112"/>
      <c r="P20" s="5"/>
    </row>
    <row r="21" spans="1:16" s="4" customFormat="1" x14ac:dyDescent="0.2">
      <c r="A21" s="175" t="s">
        <v>12</v>
      </c>
      <c r="B21" s="176" t="s">
        <v>355</v>
      </c>
      <c r="C21" s="166" t="s">
        <v>18</v>
      </c>
      <c r="D21" s="206">
        <v>1</v>
      </c>
      <c r="E21" s="171">
        <v>1900</v>
      </c>
      <c r="F21" s="171">
        <v>1200</v>
      </c>
      <c r="G21" s="194">
        <f>SUM(D21*E21)</f>
        <v>1900</v>
      </c>
      <c r="H21" s="194">
        <f>SUM(F21*D21)</f>
        <v>1200</v>
      </c>
      <c r="I21" s="177">
        <f>SUM(G21+H21)</f>
        <v>3100</v>
      </c>
      <c r="J21" s="3"/>
      <c r="L21" s="61"/>
      <c r="M21" s="62"/>
      <c r="N21" s="112"/>
      <c r="O21" s="112"/>
      <c r="P21" s="5"/>
    </row>
    <row r="22" spans="1:16" s="4" customFormat="1" x14ac:dyDescent="0.2">
      <c r="A22" s="166"/>
      <c r="B22" s="202" t="s">
        <v>26</v>
      </c>
      <c r="C22" s="200"/>
      <c r="D22" s="205"/>
      <c r="E22" s="171"/>
      <c r="F22" s="171"/>
      <c r="G22" s="198">
        <f>SUM(G21:G21)</f>
        <v>1900</v>
      </c>
      <c r="H22" s="198">
        <f>SUM(H21:H21)</f>
        <v>1200</v>
      </c>
      <c r="I22" s="199">
        <f>SUM(I21:I21)</f>
        <v>3100</v>
      </c>
      <c r="J22" s="3"/>
      <c r="L22" s="61"/>
      <c r="M22" s="62"/>
      <c r="N22" s="112"/>
      <c r="O22" s="112"/>
      <c r="P22" s="5"/>
    </row>
    <row r="23" spans="1:16" s="4" customFormat="1" x14ac:dyDescent="0.2">
      <c r="A23" s="173">
        <v>5</v>
      </c>
      <c r="B23" s="174" t="s">
        <v>356</v>
      </c>
      <c r="C23" s="200"/>
      <c r="D23" s="205"/>
      <c r="E23" s="171"/>
      <c r="F23" s="171"/>
      <c r="G23" s="194"/>
      <c r="H23" s="194"/>
      <c r="I23" s="177"/>
      <c r="J23" s="3"/>
      <c r="L23" s="61"/>
      <c r="M23" s="62"/>
      <c r="N23" s="112"/>
      <c r="O23" s="112"/>
      <c r="P23" s="5"/>
    </row>
    <row r="24" spans="1:16" x14ac:dyDescent="0.2">
      <c r="A24" s="175" t="s">
        <v>58</v>
      </c>
      <c r="B24" s="176" t="s">
        <v>356</v>
      </c>
      <c r="C24" s="166" t="s">
        <v>18</v>
      </c>
      <c r="D24" s="206">
        <v>1</v>
      </c>
      <c r="E24" s="171">
        <v>350</v>
      </c>
      <c r="F24" s="171">
        <v>150</v>
      </c>
      <c r="G24" s="194">
        <f>SUM(D24*E24)</f>
        <v>350</v>
      </c>
      <c r="H24" s="194">
        <f>SUM(F24*D24)</f>
        <v>150</v>
      </c>
      <c r="I24" s="177">
        <f>SUM(G24+H24)</f>
        <v>500</v>
      </c>
      <c r="J24" s="3"/>
      <c r="L24" s="61"/>
      <c r="M24" s="62"/>
      <c r="N24" s="112"/>
      <c r="O24" s="112"/>
      <c r="P24" s="5"/>
    </row>
    <row r="25" spans="1:16" s="4" customFormat="1" x14ac:dyDescent="0.2">
      <c r="A25" s="166"/>
      <c r="B25" s="202" t="s">
        <v>26</v>
      </c>
      <c r="C25" s="200"/>
      <c r="D25" s="205"/>
      <c r="E25" s="171"/>
      <c r="F25" s="171"/>
      <c r="G25" s="198">
        <f>SUM(G24:G24)</f>
        <v>350</v>
      </c>
      <c r="H25" s="198">
        <f>SUM(H24:H24)</f>
        <v>150</v>
      </c>
      <c r="I25" s="199">
        <f>SUM(I24:I24)</f>
        <v>500</v>
      </c>
      <c r="J25" s="3"/>
      <c r="L25" s="61"/>
      <c r="M25" s="62"/>
      <c r="N25" s="112"/>
      <c r="O25" s="112"/>
      <c r="P25" s="5"/>
    </row>
    <row r="26" spans="1:16" x14ac:dyDescent="0.2">
      <c r="A26" s="173">
        <v>6</v>
      </c>
      <c r="B26" s="174" t="s">
        <v>357</v>
      </c>
      <c r="C26" s="200"/>
      <c r="D26" s="205"/>
      <c r="E26" s="171"/>
      <c r="F26" s="171"/>
      <c r="G26" s="194"/>
      <c r="H26" s="194"/>
      <c r="I26" s="177"/>
      <c r="J26" s="3"/>
      <c r="L26" s="61"/>
      <c r="M26" s="62"/>
      <c r="N26" s="112"/>
      <c r="O26" s="112"/>
      <c r="P26" s="5"/>
    </row>
    <row r="27" spans="1:16" x14ac:dyDescent="0.2">
      <c r="A27" s="175" t="s">
        <v>59</v>
      </c>
      <c r="B27" s="176" t="s">
        <v>358</v>
      </c>
      <c r="C27" s="166" t="s">
        <v>18</v>
      </c>
      <c r="D27" s="206">
        <v>1</v>
      </c>
      <c r="E27" s="171">
        <v>1300</v>
      </c>
      <c r="F27" s="171">
        <v>750</v>
      </c>
      <c r="G27" s="194">
        <f>SUM(D27*E27)</f>
        <v>1300</v>
      </c>
      <c r="H27" s="194">
        <f>SUM(F27*D27)</f>
        <v>750</v>
      </c>
      <c r="I27" s="177">
        <f>SUM(G27+H27)</f>
        <v>2050</v>
      </c>
      <c r="J27" s="3"/>
      <c r="L27" s="61"/>
      <c r="M27" s="62"/>
      <c r="N27" s="112"/>
      <c r="O27" s="112"/>
      <c r="P27" s="5"/>
    </row>
    <row r="28" spans="1:16" x14ac:dyDescent="0.2">
      <c r="A28" s="166"/>
      <c r="B28" s="202" t="s">
        <v>26</v>
      </c>
      <c r="C28" s="200"/>
      <c r="D28" s="205"/>
      <c r="E28" s="207"/>
      <c r="F28" s="207"/>
      <c r="G28" s="198">
        <f>SUM(G27:G27)</f>
        <v>1300</v>
      </c>
      <c r="H28" s="198">
        <f>SUM(H27:H27)</f>
        <v>750</v>
      </c>
      <c r="I28" s="199">
        <f>SUM(I27:I27)</f>
        <v>2050</v>
      </c>
      <c r="J28" s="3"/>
      <c r="L28" s="61"/>
      <c r="M28" s="62"/>
      <c r="N28" s="112"/>
      <c r="O28" s="112"/>
      <c r="P28" s="5"/>
    </row>
    <row r="29" spans="1:16" x14ac:dyDescent="0.2">
      <c r="A29" s="173">
        <v>7</v>
      </c>
      <c r="B29" s="168" t="s">
        <v>359</v>
      </c>
      <c r="C29" s="208" t="s">
        <v>37</v>
      </c>
      <c r="D29" s="206"/>
      <c r="E29" s="207"/>
      <c r="F29" s="207"/>
      <c r="G29" s="194"/>
      <c r="H29" s="194"/>
      <c r="I29" s="177"/>
      <c r="J29" s="3"/>
      <c r="L29" s="61"/>
      <c r="M29" s="62"/>
      <c r="N29" s="112"/>
      <c r="O29" s="112"/>
      <c r="P29" s="5"/>
    </row>
    <row r="30" spans="1:16" x14ac:dyDescent="0.2">
      <c r="A30" s="175" t="s">
        <v>61</v>
      </c>
      <c r="B30" s="178" t="s">
        <v>359</v>
      </c>
      <c r="C30" s="166" t="s">
        <v>18</v>
      </c>
      <c r="D30" s="206">
        <v>1</v>
      </c>
      <c r="E30" s="171">
        <v>1400</v>
      </c>
      <c r="F30" s="171">
        <v>800</v>
      </c>
      <c r="G30" s="194">
        <f>SUM(D30*E30)</f>
        <v>1400</v>
      </c>
      <c r="H30" s="194">
        <f>SUM(F30*D30)</f>
        <v>800</v>
      </c>
      <c r="I30" s="177">
        <f>SUM(G30+H30)</f>
        <v>2200</v>
      </c>
      <c r="J30" s="3"/>
      <c r="L30" s="61"/>
      <c r="M30" s="62"/>
      <c r="N30" s="112"/>
      <c r="O30" s="112"/>
      <c r="P30" s="5"/>
    </row>
    <row r="31" spans="1:16" x14ac:dyDescent="0.2">
      <c r="A31" s="166"/>
      <c r="B31" s="202" t="s">
        <v>26</v>
      </c>
      <c r="C31" s="200"/>
      <c r="D31" s="169"/>
      <c r="E31" s="207"/>
      <c r="F31" s="207"/>
      <c r="G31" s="198">
        <f>SUM(G30:G30)</f>
        <v>1400</v>
      </c>
      <c r="H31" s="198">
        <f>SUM(H30:H30)</f>
        <v>800</v>
      </c>
      <c r="I31" s="199">
        <f>SUM(I30:I30)</f>
        <v>2200</v>
      </c>
      <c r="J31" s="3"/>
      <c r="L31" s="61"/>
      <c r="M31" s="62"/>
      <c r="N31" s="112"/>
      <c r="O31" s="112"/>
      <c r="P31" s="5"/>
    </row>
    <row r="32" spans="1:16" x14ac:dyDescent="0.2">
      <c r="A32" s="173">
        <v>8</v>
      </c>
      <c r="B32" s="168" t="s">
        <v>38</v>
      </c>
      <c r="C32" s="208"/>
      <c r="D32" s="206"/>
      <c r="E32" s="207"/>
      <c r="F32" s="207"/>
      <c r="G32" s="194"/>
      <c r="H32" s="194"/>
      <c r="I32" s="177"/>
      <c r="J32" s="3"/>
      <c r="L32" s="61"/>
      <c r="M32" s="62"/>
      <c r="N32" s="112"/>
      <c r="O32" s="112"/>
      <c r="P32" s="5"/>
    </row>
    <row r="33" spans="1:16" x14ac:dyDescent="0.2">
      <c r="A33" s="175" t="s">
        <v>63</v>
      </c>
      <c r="B33" s="178" t="s">
        <v>360</v>
      </c>
      <c r="C33" s="175" t="s">
        <v>14</v>
      </c>
      <c r="D33" s="206">
        <v>232.05</v>
      </c>
      <c r="E33" s="171">
        <v>2.74</v>
      </c>
      <c r="F33" s="171">
        <v>1.7</v>
      </c>
      <c r="G33" s="194">
        <f>SUM(D33*E33)</f>
        <v>635.81700000000012</v>
      </c>
      <c r="H33" s="194">
        <f>SUM(F33*D33)</f>
        <v>394.48500000000001</v>
      </c>
      <c r="I33" s="177">
        <f>SUM(G33+H33)</f>
        <v>1030.3020000000001</v>
      </c>
      <c r="J33" s="3"/>
      <c r="L33" s="61"/>
      <c r="M33" s="62"/>
      <c r="N33" s="112"/>
      <c r="O33" s="112"/>
      <c r="P33" s="5"/>
    </row>
    <row r="34" spans="1:16" x14ac:dyDescent="0.2">
      <c r="A34" s="175" t="s">
        <v>64</v>
      </c>
      <c r="B34" s="178" t="s">
        <v>361</v>
      </c>
      <c r="C34" s="175" t="s">
        <v>14</v>
      </c>
      <c r="D34" s="206">
        <v>232.5</v>
      </c>
      <c r="E34" s="171">
        <v>10.38</v>
      </c>
      <c r="F34" s="171">
        <v>4.05</v>
      </c>
      <c r="G34" s="194">
        <f>SUM(D34*E34)</f>
        <v>2413.3500000000004</v>
      </c>
      <c r="H34" s="194">
        <f>SUM(F34*D34)</f>
        <v>941.625</v>
      </c>
      <c r="I34" s="177">
        <f>SUM(G34+H34)</f>
        <v>3354.9750000000004</v>
      </c>
      <c r="J34" s="3"/>
      <c r="L34" s="61"/>
      <c r="M34" s="62"/>
      <c r="N34" s="112"/>
      <c r="O34" s="112"/>
      <c r="P34" s="5"/>
    </row>
    <row r="35" spans="1:16" x14ac:dyDescent="0.2">
      <c r="A35" s="166"/>
      <c r="B35" s="202" t="s">
        <v>26</v>
      </c>
      <c r="C35" s="200"/>
      <c r="D35" s="205"/>
      <c r="E35" s="207"/>
      <c r="F35" s="207"/>
      <c r="G35" s="198">
        <f>SUM(G33:G34)</f>
        <v>3049.1670000000004</v>
      </c>
      <c r="H35" s="198">
        <f>SUM(H33:H34)</f>
        <v>1336.1100000000001</v>
      </c>
      <c r="I35" s="199">
        <f>SUM(I33:I34)</f>
        <v>4385.277</v>
      </c>
      <c r="J35" s="3"/>
      <c r="L35" s="61"/>
      <c r="M35" s="62"/>
      <c r="N35" s="112"/>
      <c r="O35" s="112"/>
      <c r="P35" s="5"/>
    </row>
    <row r="36" spans="1:16" x14ac:dyDescent="0.2">
      <c r="A36" s="173">
        <v>9</v>
      </c>
      <c r="B36" s="174" t="s">
        <v>362</v>
      </c>
      <c r="C36" s="200"/>
      <c r="D36" s="206"/>
      <c r="E36" s="207"/>
      <c r="F36" s="207"/>
      <c r="G36" s="194"/>
      <c r="H36" s="194"/>
      <c r="I36" s="177"/>
      <c r="J36" s="3"/>
      <c r="L36" s="61"/>
      <c r="M36" s="62"/>
      <c r="N36" s="112"/>
      <c r="O36" s="112"/>
      <c r="P36" s="5"/>
    </row>
    <row r="37" spans="1:16" x14ac:dyDescent="0.2">
      <c r="A37" s="175" t="s">
        <v>72</v>
      </c>
      <c r="B37" s="176" t="s">
        <v>363</v>
      </c>
      <c r="C37" s="166" t="s">
        <v>14</v>
      </c>
      <c r="D37" s="209">
        <v>1246.52</v>
      </c>
      <c r="E37" s="171">
        <v>45.34</v>
      </c>
      <c r="F37" s="171">
        <v>15.09</v>
      </c>
      <c r="G37" s="194">
        <f>SUM(D37*E37)</f>
        <v>56517.216800000002</v>
      </c>
      <c r="H37" s="194">
        <f>SUM(F37*D37)</f>
        <v>18809.986799999999</v>
      </c>
      <c r="I37" s="177">
        <f>SUM(G37+H37)</f>
        <v>75327.203600000008</v>
      </c>
      <c r="J37" s="3"/>
      <c r="L37" s="61"/>
      <c r="M37" s="62"/>
      <c r="N37" s="112"/>
      <c r="O37" s="112"/>
      <c r="P37" s="5"/>
    </row>
    <row r="38" spans="1:16" x14ac:dyDescent="0.2">
      <c r="A38" s="175" t="s">
        <v>73</v>
      </c>
      <c r="B38" s="176" t="s">
        <v>364</v>
      </c>
      <c r="C38" s="166" t="s">
        <v>14</v>
      </c>
      <c r="D38" s="209">
        <v>124.24</v>
      </c>
      <c r="E38" s="171">
        <v>38.020000000000003</v>
      </c>
      <c r="F38" s="171">
        <v>20.47</v>
      </c>
      <c r="G38" s="194">
        <f>SUM(D38*E38)</f>
        <v>4723.6048000000001</v>
      </c>
      <c r="H38" s="194">
        <f>SUM(F38*D38)</f>
        <v>2543.1927999999998</v>
      </c>
      <c r="I38" s="177">
        <f>SUM(G38+H38)</f>
        <v>7266.7975999999999</v>
      </c>
      <c r="J38" s="3"/>
      <c r="L38" s="61"/>
      <c r="M38" s="62"/>
      <c r="N38" s="112"/>
      <c r="O38" s="112"/>
      <c r="P38" s="5"/>
    </row>
    <row r="39" spans="1:16" s="4" customFormat="1" ht="12.75" customHeight="1" x14ac:dyDescent="0.2">
      <c r="A39" s="166"/>
      <c r="B39" s="202" t="s">
        <v>26</v>
      </c>
      <c r="C39" s="200"/>
      <c r="D39" s="169"/>
      <c r="E39" s="207"/>
      <c r="F39" s="207"/>
      <c r="G39" s="198">
        <f>SUM(G37:G38)</f>
        <v>61240.821600000003</v>
      </c>
      <c r="H39" s="198">
        <f>SUM(H37:H38)</f>
        <v>21353.179599999999</v>
      </c>
      <c r="I39" s="199">
        <f>SUM(I37:I38)</f>
        <v>82594.001200000013</v>
      </c>
      <c r="J39" s="3"/>
      <c r="L39" s="61"/>
      <c r="M39" s="62"/>
      <c r="N39" s="112"/>
      <c r="O39" s="112"/>
      <c r="P39" s="5"/>
    </row>
    <row r="40" spans="1:16" s="4" customFormat="1" x14ac:dyDescent="0.2">
      <c r="A40" s="173">
        <v>10</v>
      </c>
      <c r="B40" s="168" t="s">
        <v>41</v>
      </c>
      <c r="C40" s="208"/>
      <c r="D40" s="206"/>
      <c r="E40" s="207"/>
      <c r="F40" s="207"/>
      <c r="G40" s="194"/>
      <c r="H40" s="194"/>
      <c r="I40" s="177"/>
      <c r="J40" s="3"/>
      <c r="L40" s="61"/>
      <c r="M40" s="62"/>
      <c r="N40" s="112"/>
      <c r="O40" s="112"/>
      <c r="P40" s="5"/>
    </row>
    <row r="41" spans="1:16" s="4" customFormat="1" x14ac:dyDescent="0.2">
      <c r="A41" s="175" t="s">
        <v>80</v>
      </c>
      <c r="B41" s="178" t="s">
        <v>343</v>
      </c>
      <c r="C41" s="175" t="s">
        <v>14</v>
      </c>
      <c r="D41" s="206">
        <v>232.05</v>
      </c>
      <c r="E41" s="171">
        <v>3.06</v>
      </c>
      <c r="F41" s="171">
        <v>1.03</v>
      </c>
      <c r="G41" s="194">
        <f>SUM(D41*E41)</f>
        <v>710.07300000000009</v>
      </c>
      <c r="H41" s="194">
        <f>SUM(F41*D41)</f>
        <v>239.01150000000001</v>
      </c>
      <c r="I41" s="177">
        <f>SUM(G41+H41)</f>
        <v>949.08450000000016</v>
      </c>
      <c r="J41" s="3"/>
      <c r="L41" s="61"/>
      <c r="M41" s="62"/>
      <c r="N41" s="112"/>
      <c r="O41" s="112"/>
      <c r="P41" s="5"/>
    </row>
    <row r="42" spans="1:16" s="4" customFormat="1" x14ac:dyDescent="0.2">
      <c r="A42" s="175" t="s">
        <v>81</v>
      </c>
      <c r="B42" s="178" t="s">
        <v>344</v>
      </c>
      <c r="C42" s="175" t="s">
        <v>30</v>
      </c>
      <c r="D42" s="206">
        <v>232.05</v>
      </c>
      <c r="E42" s="171">
        <v>10.39</v>
      </c>
      <c r="F42" s="171">
        <v>3.46</v>
      </c>
      <c r="G42" s="194">
        <f>SUM(D42*E42)</f>
        <v>2410.9995000000004</v>
      </c>
      <c r="H42" s="194">
        <f>SUM(F42*D42)</f>
        <v>802.89300000000003</v>
      </c>
      <c r="I42" s="177">
        <f>SUM(G42+H42)</f>
        <v>3213.8925000000004</v>
      </c>
      <c r="J42" s="3"/>
      <c r="L42" s="61"/>
      <c r="M42" s="62"/>
      <c r="N42" s="112"/>
      <c r="O42" s="112"/>
      <c r="P42" s="5"/>
    </row>
    <row r="43" spans="1:16" x14ac:dyDescent="0.2">
      <c r="A43" s="166"/>
      <c r="B43" s="202" t="s">
        <v>26</v>
      </c>
      <c r="C43" s="200"/>
      <c r="D43" s="169"/>
      <c r="E43" s="207"/>
      <c r="F43" s="207"/>
      <c r="G43" s="198">
        <f>SUM(G41:G42)</f>
        <v>3121.0725000000002</v>
      </c>
      <c r="H43" s="198">
        <f>SUM(H41:H42)</f>
        <v>1041.9045000000001</v>
      </c>
      <c r="I43" s="199">
        <f>SUM(I41:I42)</f>
        <v>4162.9770000000008</v>
      </c>
      <c r="J43" s="3"/>
      <c r="L43" s="61"/>
      <c r="M43" s="62"/>
      <c r="N43" s="112"/>
      <c r="O43" s="112"/>
      <c r="P43" s="5"/>
    </row>
    <row r="44" spans="1:16" x14ac:dyDescent="0.2">
      <c r="A44" s="173">
        <v>11</v>
      </c>
      <c r="B44" s="168" t="s">
        <v>16</v>
      </c>
      <c r="C44" s="208"/>
      <c r="D44" s="206"/>
      <c r="E44" s="207"/>
      <c r="F44" s="207"/>
      <c r="G44" s="194"/>
      <c r="H44" s="194"/>
      <c r="I44" s="177"/>
      <c r="J44" s="3"/>
      <c r="L44" s="61"/>
      <c r="M44" s="62"/>
      <c r="N44" s="112"/>
      <c r="O44" s="112"/>
      <c r="P44" s="5"/>
    </row>
    <row r="45" spans="1:16" x14ac:dyDescent="0.2">
      <c r="A45" s="175" t="s">
        <v>85</v>
      </c>
      <c r="B45" s="165" t="s">
        <v>365</v>
      </c>
      <c r="C45" s="165" t="s">
        <v>18</v>
      </c>
      <c r="D45" s="210">
        <v>1</v>
      </c>
      <c r="E45" s="171">
        <v>80</v>
      </c>
      <c r="F45" s="171">
        <v>250</v>
      </c>
      <c r="G45" s="194">
        <f>SUM(D45*E45)</f>
        <v>80</v>
      </c>
      <c r="H45" s="194">
        <f>SUM(F45*D45)</f>
        <v>250</v>
      </c>
      <c r="I45" s="177">
        <f>SUM(G45+H45)</f>
        <v>330</v>
      </c>
      <c r="J45" s="3"/>
      <c r="L45" s="61"/>
      <c r="M45" s="62"/>
      <c r="N45" s="112"/>
      <c r="O45" s="112"/>
      <c r="P45" s="5"/>
    </row>
    <row r="46" spans="1:16" x14ac:dyDescent="0.2">
      <c r="A46" s="166"/>
      <c r="B46" s="202" t="s">
        <v>26</v>
      </c>
      <c r="C46" s="200"/>
      <c r="D46" s="211"/>
      <c r="E46" s="171"/>
      <c r="F46" s="171"/>
      <c r="G46" s="198">
        <f>SUM(G45:G45)</f>
        <v>80</v>
      </c>
      <c r="H46" s="198">
        <f>SUM(H45:H45)</f>
        <v>250</v>
      </c>
      <c r="I46" s="199">
        <f>SUM(I45:I45)</f>
        <v>330</v>
      </c>
      <c r="J46" s="3"/>
      <c r="L46" s="61"/>
      <c r="M46" s="62"/>
      <c r="N46" s="112"/>
      <c r="O46" s="112"/>
      <c r="P46" s="5"/>
    </row>
    <row r="47" spans="1:16" s="187" customFormat="1" ht="15" x14ac:dyDescent="0.25">
      <c r="A47" s="180"/>
      <c r="B47" s="212" t="s">
        <v>346</v>
      </c>
      <c r="C47" s="180"/>
      <c r="D47" s="181"/>
      <c r="E47" s="182"/>
      <c r="F47" s="183"/>
      <c r="G47" s="184">
        <f>G13+G16+G19+G22+G25+G28+G31+G35+G39+G43+G46</f>
        <v>80521.061100000006</v>
      </c>
      <c r="H47" s="184">
        <f>H13+H16+H19+H22+H25+H28+H31+H35+H39+H43+H46</f>
        <v>29101.194100000001</v>
      </c>
      <c r="I47" s="184">
        <v>109622.25</v>
      </c>
      <c r="J47" s="185"/>
      <c r="K47" s="186"/>
      <c r="L47" s="186"/>
      <c r="M47" s="185"/>
      <c r="N47" s="114"/>
      <c r="O47" s="115"/>
      <c r="P47" s="116"/>
    </row>
    <row r="48" spans="1:16" s="187" customFormat="1" ht="15" x14ac:dyDescent="0.25">
      <c r="A48" s="188"/>
      <c r="B48" s="189"/>
      <c r="C48" s="180"/>
      <c r="D48" s="181"/>
      <c r="E48" s="182"/>
      <c r="F48" s="183"/>
      <c r="G48" s="184"/>
      <c r="H48" s="184"/>
      <c r="I48" s="184"/>
      <c r="J48" s="185"/>
      <c r="K48" s="186"/>
      <c r="L48" s="186"/>
      <c r="M48" s="185"/>
      <c r="N48" s="114"/>
      <c r="O48" s="115"/>
      <c r="P48" s="116"/>
    </row>
    <row r="49" spans="2:15" ht="93" customHeight="1" x14ac:dyDescent="0.3">
      <c r="B49" s="229" t="s">
        <v>21</v>
      </c>
      <c r="C49" s="229"/>
      <c r="D49" s="229"/>
      <c r="E49" s="229"/>
      <c r="F49" s="163"/>
      <c r="G49" s="30"/>
      <c r="H49" s="190"/>
      <c r="I49" s="31"/>
      <c r="J49" s="3"/>
      <c r="K49" s="3"/>
      <c r="N49" s="1"/>
      <c r="O49" s="1"/>
    </row>
    <row r="50" spans="2:15" ht="16.5" x14ac:dyDescent="0.3">
      <c r="B50" s="17"/>
      <c r="E50" s="156"/>
      <c r="F50" s="162"/>
      <c r="G50" s="30"/>
      <c r="H50" s="190"/>
      <c r="I50" s="31"/>
      <c r="J50" s="3"/>
      <c r="K50" s="3"/>
      <c r="N50" s="30"/>
      <c r="O50" s="32"/>
    </row>
    <row r="51" spans="2:15" ht="45.75" customHeight="1" x14ac:dyDescent="0.3">
      <c r="B51" s="219" t="s">
        <v>345</v>
      </c>
      <c r="C51" s="219"/>
      <c r="D51" s="219"/>
      <c r="E51" s="219"/>
      <c r="F51" s="164"/>
      <c r="G51" s="30"/>
      <c r="H51" s="190"/>
      <c r="I51" s="31"/>
      <c r="J51" s="3"/>
      <c r="K51" s="3"/>
      <c r="N51" s="1"/>
      <c r="O51" s="1"/>
    </row>
    <row r="52" spans="2:15" ht="15.75" x14ac:dyDescent="0.3">
      <c r="E52" s="156"/>
      <c r="G52" s="30"/>
      <c r="H52" s="190"/>
      <c r="I52" s="31"/>
      <c r="J52" s="3"/>
      <c r="K52" s="3"/>
      <c r="O52" s="32"/>
    </row>
    <row r="53" spans="2:15" ht="15.75" x14ac:dyDescent="0.3">
      <c r="E53" s="153"/>
      <c r="G53" s="31"/>
      <c r="H53" s="190"/>
      <c r="I53" s="31"/>
      <c r="J53" s="3"/>
      <c r="K53" s="3"/>
      <c r="O53" s="28"/>
    </row>
    <row r="54" spans="2:15" ht="15.75" x14ac:dyDescent="0.2">
      <c r="B54" s="190"/>
      <c r="H54" s="190"/>
    </row>
    <row r="55" spans="2:15" ht="15.75" x14ac:dyDescent="0.2">
      <c r="B55" s="190"/>
    </row>
    <row r="56" spans="2:15" ht="15.75" x14ac:dyDescent="0.2">
      <c r="B56" s="190"/>
    </row>
    <row r="59" spans="2:15" x14ac:dyDescent="0.2">
      <c r="E59" s="157"/>
      <c r="O59" s="63"/>
    </row>
  </sheetData>
  <mergeCells count="8">
    <mergeCell ref="B51:E51"/>
    <mergeCell ref="A4:I4"/>
    <mergeCell ref="A8:A9"/>
    <mergeCell ref="B8:B9"/>
    <mergeCell ref="C8:C9"/>
    <mergeCell ref="D8:D9"/>
    <mergeCell ref="B49:E49"/>
    <mergeCell ref="A1:I1"/>
  </mergeCells>
  <pageMargins left="0.19685039370078741" right="0.21" top="0.24" bottom="0.16" header="0.24" footer="0.16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 </vt:lpstr>
      <vt:lpstr>Orçamento c BDI</vt:lpstr>
      <vt:lpstr>'Orçamento '!Area_de_impressao</vt:lpstr>
      <vt:lpstr>'Orçamento c BDI'!Area_de_impressao</vt:lpstr>
      <vt:lpstr>'Orçamento '!Titulos_de_impressao</vt:lpstr>
      <vt:lpstr>'Orçamento c BDI'!Titulos_de_impressao</vt:lpstr>
    </vt:vector>
  </TitlesOfParts>
  <Company>Prefeitura Municipal de Timbo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Sergio</cp:lastModifiedBy>
  <cp:lastPrinted>2011-08-22T12:54:12Z</cp:lastPrinted>
  <dcterms:created xsi:type="dcterms:W3CDTF">2001-12-06T19:05:24Z</dcterms:created>
  <dcterms:modified xsi:type="dcterms:W3CDTF">2011-08-22T12:54:16Z</dcterms:modified>
</cp:coreProperties>
</file>