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quivos de Licitações\- LICITACOES 2018\41 - OBRA REFORMA TELHADO GINASIO DE ESPORTES\"/>
    </mc:Choice>
  </mc:AlternateContent>
  <bookViews>
    <workbookView xWindow="0" yWindow="0" windowWidth="19200" windowHeight="10860"/>
  </bookViews>
  <sheets>
    <sheet name="Orçamento" sheetId="1" r:id="rId1"/>
    <sheet name="Cronograma" sheetId="2" r:id="rId2"/>
    <sheet name="BDI" sheetId="3" r:id="rId3"/>
  </sheets>
  <definedNames>
    <definedName name="_xlnm.Print_Titles" localSheetId="0">Orçamento!$1:$8</definedName>
  </definedNames>
  <calcPr calcId="162913"/>
</workbook>
</file>

<file path=xl/calcChain.xml><?xml version="1.0" encoding="utf-8"?>
<calcChain xmlns="http://schemas.openxmlformats.org/spreadsheetml/2006/main">
  <c r="E19" i="2" l="1"/>
  <c r="G13" i="2"/>
  <c r="G15" i="2"/>
  <c r="G16" i="2"/>
  <c r="G17" i="2"/>
  <c r="G18" i="2"/>
  <c r="G11" i="2"/>
  <c r="F13" i="2"/>
  <c r="F15" i="2"/>
  <c r="F16" i="2"/>
  <c r="F17" i="2"/>
  <c r="F18" i="2"/>
  <c r="F11" i="2"/>
  <c r="E13" i="2"/>
  <c r="E15" i="2"/>
  <c r="E16" i="2"/>
  <c r="E17" i="2"/>
  <c r="E18" i="2"/>
  <c r="E11" i="2"/>
  <c r="G19" i="2" l="1"/>
  <c r="F19" i="2" l="1"/>
  <c r="E18" i="3" l="1"/>
  <c r="H16" i="1" l="1"/>
  <c r="I16" i="1"/>
  <c r="H17" i="1"/>
  <c r="I17" i="1"/>
  <c r="H18" i="1"/>
  <c r="I18" i="1"/>
  <c r="G16" i="1"/>
  <c r="G17" i="1"/>
  <c r="G18" i="1"/>
  <c r="G14" i="1"/>
  <c r="H14" i="1"/>
  <c r="I14" i="1"/>
  <c r="G15" i="1"/>
  <c r="H15" i="1"/>
  <c r="I15" i="1"/>
  <c r="G12" i="1"/>
  <c r="H12" i="1"/>
  <c r="I12" i="1"/>
  <c r="G13" i="1"/>
  <c r="H13" i="1"/>
  <c r="I13" i="1"/>
  <c r="J15" i="1" l="1"/>
  <c r="J14" i="1"/>
  <c r="J17" i="1"/>
  <c r="J13" i="1"/>
  <c r="J16" i="1"/>
  <c r="J18" i="1"/>
  <c r="J12" i="1"/>
  <c r="G11" i="1"/>
  <c r="H11" i="1"/>
  <c r="I11" i="1"/>
  <c r="J11" i="1" l="1"/>
  <c r="J19" i="1" s="1"/>
</calcChain>
</file>

<file path=xl/sharedStrings.xml><?xml version="1.0" encoding="utf-8"?>
<sst xmlns="http://schemas.openxmlformats.org/spreadsheetml/2006/main" count="100" uniqueCount="56">
  <si>
    <t>Item</t>
  </si>
  <si>
    <t>Quant.</t>
  </si>
  <si>
    <t>Unid.</t>
  </si>
  <si>
    <t>M. de Obra</t>
  </si>
  <si>
    <t>Material</t>
  </si>
  <si>
    <t>Total</t>
  </si>
  <si>
    <t>Preço Unitário</t>
  </si>
  <si>
    <t>1.1</t>
  </si>
  <si>
    <t>m²</t>
  </si>
  <si>
    <t>2.1</t>
  </si>
  <si>
    <t>TOTAL GERAL</t>
  </si>
  <si>
    <t>Preço Total</t>
  </si>
  <si>
    <t xml:space="preserve">Discriminação </t>
  </si>
  <si>
    <t>3.1</t>
  </si>
  <si>
    <t>3.2</t>
  </si>
  <si>
    <t>3.3</t>
  </si>
  <si>
    <t>1.</t>
  </si>
  <si>
    <t>GINÁSIO DE ESPORTE DE BENEDITO NOVO</t>
  </si>
  <si>
    <t>PREFEITURA MUNICIPAL DE BENEDITO NOVO</t>
  </si>
  <si>
    <t>2.</t>
  </si>
  <si>
    <t>Lã de rocha</t>
  </si>
  <si>
    <t>Telha metálica ondulada 0,5 mm</t>
  </si>
  <si>
    <t>ORÇAMENTO ESTIMATIVO</t>
  </si>
  <si>
    <t>Fornecimento de lã de rocha 50 mm</t>
  </si>
  <si>
    <t>Fornecimento de telha metálica 0,5mm aluzinco</t>
  </si>
  <si>
    <t>3.</t>
  </si>
  <si>
    <t>Mão de obra e complementos</t>
  </si>
  <si>
    <t>Assentamento de lã de rocha e telha metálica</t>
  </si>
  <si>
    <t>Parafuso track costura</t>
  </si>
  <si>
    <t>Parafuso track fixação</t>
  </si>
  <si>
    <t>unid</t>
  </si>
  <si>
    <t>3.4</t>
  </si>
  <si>
    <t>Serviço de munck</t>
  </si>
  <si>
    <t>Intervalo de admissibilidade</t>
  </si>
  <si>
    <t>Item Componente do BDI</t>
  </si>
  <si>
    <t>1º Quartil</t>
  </si>
  <si>
    <t>Médio</t>
  </si>
  <si>
    <t>3º Quartil</t>
  </si>
  <si>
    <t>Valores Propostos</t>
  </si>
  <si>
    <t>Administração Central</t>
  </si>
  <si>
    <t>Seguro e Garantia</t>
  </si>
  <si>
    <t>Risco</t>
  </si>
  <si>
    <t>Despesas Financeiras</t>
  </si>
  <si>
    <t>Lucro</t>
  </si>
  <si>
    <t>I1: PIS e COFINS</t>
  </si>
  <si>
    <t>I2: ISSQN (conforme legislação municipal)</t>
  </si>
  <si>
    <t>I3: Cont.Prev s/Rec.Bruta (Lei 12844/13 - Desoneração)</t>
  </si>
  <si>
    <t>BDI - COM Desoneração da folha de pagamento</t>
  </si>
  <si>
    <t>Declaramos que esta planilha foi elaborada conforme equação para cálculo do percentual do BDI recomendada pelo Acórdão 2622/2013 - TCU, representada pela fórmula abaixo.</t>
  </si>
  <si>
    <t>BDI - COM Desoneração = [(1+AC+S+G+R)X(1+DF)X(1+L)/(1-I1-I2-I3)]-1</t>
  </si>
  <si>
    <t>Renato Medeiros Sperb    CREA / SC 042680-9</t>
  </si>
  <si>
    <t>Abril de 2018</t>
  </si>
  <si>
    <t>MÊS 01</t>
  </si>
  <si>
    <t>MÊS 02</t>
  </si>
  <si>
    <t>TOTAL</t>
  </si>
  <si>
    <t>BDI PROPOSTO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</si>
</sst>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7" fontId="8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9" fillId="0" borderId="0" xfId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" fontId="3" fillId="0" borderId="2" xfId="0" applyNumberFormat="1" applyFont="1" applyBorder="1"/>
    <xf numFmtId="0" fontId="7" fillId="0" borderId="3" xfId="0" applyFont="1" applyBorder="1"/>
    <xf numFmtId="164" fontId="9" fillId="0" borderId="4" xfId="1" applyFont="1" applyBorder="1" applyAlignment="1"/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vertical="justify"/>
    </xf>
    <xf numFmtId="10" fontId="4" fillId="0" borderId="0" xfId="0" applyNumberFormat="1" applyFont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vertical="justify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 vertical="justify"/>
    </xf>
    <xf numFmtId="4" fontId="3" fillId="0" borderId="1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11" fillId="0" borderId="0" xfId="0" applyFont="1" applyAlignment="1">
      <alignment vertical="justify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4" fontId="1" fillId="0" borderId="2" xfId="0" applyNumberFormat="1" applyFont="1" applyBorder="1"/>
    <xf numFmtId="4" fontId="1" fillId="0" borderId="6" xfId="0" applyNumberFormat="1" applyFont="1" applyBorder="1"/>
    <xf numFmtId="0" fontId="1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2" fillId="0" borderId="14" xfId="0" applyFont="1" applyBorder="1"/>
    <xf numFmtId="0" fontId="10" fillId="0" borderId="15" xfId="0" applyFont="1" applyBorder="1" applyAlignment="1">
      <alignment horizontal="left" vertical="justify"/>
    </xf>
    <xf numFmtId="0" fontId="2" fillId="0" borderId="15" xfId="0" applyFont="1" applyBorder="1" applyAlignment="1">
      <alignment horizontal="left"/>
    </xf>
    <xf numFmtId="164" fontId="8" fillId="0" borderId="15" xfId="1" applyFont="1" applyBorder="1" applyAlignment="1"/>
    <xf numFmtId="17" fontId="8" fillId="0" borderId="15" xfId="0" applyNumberFormat="1" applyFont="1" applyBorder="1" applyAlignment="1">
      <alignment horizontal="right"/>
    </xf>
    <xf numFmtId="164" fontId="9" fillId="0" borderId="15" xfId="1" applyFont="1" applyBorder="1" applyAlignment="1">
      <alignment horizontal="right"/>
    </xf>
    <xf numFmtId="164" fontId="9" fillId="0" borderId="16" xfId="1" applyFont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0" fontId="15" fillId="0" borderId="18" xfId="0" applyNumberFormat="1" applyFont="1" applyFill="1" applyBorder="1" applyAlignment="1" applyProtection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12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2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1" fillId="0" borderId="0" xfId="0" applyFont="1" applyBorder="1"/>
    <xf numFmtId="164" fontId="9" fillId="0" borderId="0" xfId="1" applyFont="1" applyBorder="1" applyAlignment="1"/>
    <xf numFmtId="0" fontId="1" fillId="0" borderId="4" xfId="0" applyFont="1" applyBorder="1"/>
    <xf numFmtId="0" fontId="0" fillId="0" borderId="19" xfId="0" applyBorder="1"/>
    <xf numFmtId="0" fontId="0" fillId="0" borderId="20" xfId="0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" fontId="1" fillId="0" borderId="23" xfId="0" applyNumberFormat="1" applyFont="1" applyBorder="1"/>
    <xf numFmtId="0" fontId="1" fillId="0" borderId="24" xfId="0" applyFont="1" applyBorder="1"/>
    <xf numFmtId="4" fontId="3" fillId="0" borderId="25" xfId="0" applyNumberFormat="1" applyFont="1" applyBorder="1"/>
    <xf numFmtId="0" fontId="3" fillId="0" borderId="26" xfId="0" applyFont="1" applyBorder="1"/>
    <xf numFmtId="4" fontId="3" fillId="2" borderId="8" xfId="0" applyNumberFormat="1" applyFont="1" applyFill="1" applyBorder="1"/>
    <xf numFmtId="0" fontId="3" fillId="2" borderId="8" xfId="0" applyFont="1" applyFill="1" applyBorder="1" applyAlignment="1">
      <alignment horizontal="center"/>
    </xf>
    <xf numFmtId="4" fontId="3" fillId="2" borderId="27" xfId="0" applyNumberFormat="1" applyFont="1" applyFill="1" applyBorder="1"/>
    <xf numFmtId="0" fontId="3" fillId="0" borderId="0" xfId="0" applyFont="1" applyBorder="1" applyAlignment="1">
      <alignment horizontal="center" vertical="justify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2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1" fillId="0" borderId="0" xfId="0" applyNumberFormat="1" applyFont="1" applyBorder="1"/>
    <xf numFmtId="0" fontId="3" fillId="0" borderId="15" xfId="0" applyFont="1" applyBorder="1" applyAlignment="1">
      <alignment horizontal="center"/>
    </xf>
    <xf numFmtId="164" fontId="1" fillId="0" borderId="0" xfId="1" applyFont="1" applyBorder="1"/>
    <xf numFmtId="164" fontId="1" fillId="0" borderId="25" xfId="1" applyFont="1" applyBorder="1"/>
    <xf numFmtId="164" fontId="1" fillId="0" borderId="26" xfId="1" applyFont="1" applyBorder="1"/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vertical="justify"/>
    </xf>
    <xf numFmtId="4" fontId="1" fillId="0" borderId="34" xfId="0" applyNumberFormat="1" applyFont="1" applyBorder="1"/>
    <xf numFmtId="0" fontId="1" fillId="0" borderId="34" xfId="0" applyFont="1" applyBorder="1" applyAlignment="1">
      <alignment horizontal="center"/>
    </xf>
    <xf numFmtId="4" fontId="1" fillId="0" borderId="35" xfId="0" applyNumberFormat="1" applyFont="1" applyBorder="1"/>
    <xf numFmtId="0" fontId="3" fillId="0" borderId="30" xfId="0" applyFont="1" applyFill="1" applyBorder="1" applyAlignment="1">
      <alignment horizontal="left"/>
    </xf>
    <xf numFmtId="0" fontId="3" fillId="0" borderId="31" xfId="0" applyFont="1" applyFill="1" applyBorder="1" applyAlignment="1">
      <alignment vertical="justify"/>
    </xf>
    <xf numFmtId="4" fontId="3" fillId="0" borderId="31" xfId="0" applyNumberFormat="1" applyFont="1" applyFill="1" applyBorder="1"/>
    <xf numFmtId="0" fontId="3" fillId="0" borderId="31" xfId="0" applyFont="1" applyFill="1" applyBorder="1" applyAlignment="1">
      <alignment horizontal="center"/>
    </xf>
    <xf numFmtId="4" fontId="3" fillId="0" borderId="32" xfId="0" applyNumberFormat="1" applyFont="1" applyFill="1" applyBorder="1"/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justify"/>
    </xf>
    <xf numFmtId="0" fontId="2" fillId="0" borderId="0" xfId="0" applyFont="1" applyFill="1" applyBorder="1" applyAlignment="1">
      <alignment horizontal="left"/>
    </xf>
    <xf numFmtId="164" fontId="8" fillId="0" borderId="0" xfId="1" applyFont="1" applyFill="1" applyBorder="1" applyAlignment="1"/>
    <xf numFmtId="164" fontId="9" fillId="0" borderId="0" xfId="1" applyFont="1" applyFill="1" applyBorder="1" applyAlignment="1"/>
    <xf numFmtId="0" fontId="5" fillId="0" borderId="3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0" fontId="5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0" fontId="5" fillId="0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10"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showZeros="0" tabSelected="1" zoomScaleNormal="100" workbookViewId="0">
      <selection activeCell="H31" sqref="H31"/>
    </sheetView>
  </sheetViews>
  <sheetFormatPr defaultRowHeight="12.75" x14ac:dyDescent="0.2"/>
  <cols>
    <col min="1" max="1" width="7.140625" style="23" customWidth="1"/>
    <col min="2" max="2" width="41.42578125" style="21" customWidth="1"/>
    <col min="3" max="3" width="10.140625" style="24" customWidth="1"/>
    <col min="4" max="4" width="7.5703125" style="22" customWidth="1"/>
    <col min="5" max="5" width="11.42578125" style="24" customWidth="1"/>
    <col min="6" max="6" width="13" style="24" customWidth="1"/>
    <col min="7" max="7" width="10" style="24" customWidth="1"/>
    <col min="8" max="8" width="12.28515625" style="24" customWidth="1"/>
    <col min="9" max="9" width="10.42578125" style="24" customWidth="1"/>
    <col min="10" max="10" width="12.140625" style="24" customWidth="1"/>
    <col min="11" max="11" width="13.140625" customWidth="1"/>
    <col min="12" max="12" width="13.140625" hidden="1" customWidth="1"/>
    <col min="13" max="13" width="9.140625" hidden="1" customWidth="1"/>
  </cols>
  <sheetData>
    <row r="1" spans="1:15" s="2" customFormat="1" ht="15.75" x14ac:dyDescent="0.25">
      <c r="A1" s="47" t="s">
        <v>17</v>
      </c>
      <c r="B1" s="48"/>
      <c r="C1" s="48"/>
      <c r="D1" s="48"/>
      <c r="E1" s="48"/>
      <c r="F1" s="48"/>
      <c r="G1" s="48"/>
      <c r="H1" s="48"/>
      <c r="I1" s="48"/>
      <c r="J1" s="48"/>
      <c r="N1" s="3"/>
      <c r="O1" s="3"/>
    </row>
    <row r="2" spans="1:15" s="2" customFormat="1" x14ac:dyDescent="0.2">
      <c r="A2" s="100" t="s">
        <v>22</v>
      </c>
      <c r="B2" s="101"/>
      <c r="C2" s="101"/>
      <c r="D2" s="101"/>
      <c r="E2" s="101"/>
      <c r="F2" s="101"/>
      <c r="G2" s="101"/>
      <c r="H2" s="101"/>
      <c r="I2" s="101"/>
      <c r="J2" s="102"/>
      <c r="K2" s="13"/>
      <c r="L2" s="7"/>
      <c r="N2" s="3"/>
      <c r="O2" s="3"/>
    </row>
    <row r="3" spans="1:15" s="2" customFormat="1" x14ac:dyDescent="0.2">
      <c r="A3" s="9"/>
      <c r="B3" s="18"/>
      <c r="C3" s="14"/>
      <c r="D3" s="14"/>
      <c r="E3" s="4"/>
      <c r="F3" s="14"/>
      <c r="G3" s="14"/>
      <c r="H3" s="5"/>
      <c r="I3" s="6"/>
      <c r="J3" s="10"/>
      <c r="N3" s="3"/>
      <c r="O3" s="3"/>
    </row>
    <row r="4" spans="1:15" s="2" customFormat="1" x14ac:dyDescent="0.2">
      <c r="A4" s="75" t="s">
        <v>18</v>
      </c>
      <c r="B4" s="73"/>
      <c r="C4" s="73"/>
      <c r="D4" s="73"/>
      <c r="E4" s="73"/>
      <c r="F4" s="73"/>
      <c r="G4" s="73"/>
      <c r="H4" s="73"/>
      <c r="I4" s="73"/>
      <c r="J4" s="76"/>
      <c r="N4" s="3"/>
      <c r="O4" s="3"/>
    </row>
    <row r="5" spans="1:15" s="2" customFormat="1" x14ac:dyDescent="0.2">
      <c r="A5" s="75" t="s">
        <v>51</v>
      </c>
      <c r="B5" s="73"/>
      <c r="C5" s="73"/>
      <c r="D5" s="73"/>
      <c r="E5" s="73"/>
      <c r="F5" s="73"/>
      <c r="G5" s="73"/>
      <c r="H5" s="73"/>
      <c r="I5" s="73"/>
      <c r="J5" s="76"/>
      <c r="N5" s="3"/>
      <c r="O5" s="3"/>
    </row>
    <row r="6" spans="1:15" s="2" customFormat="1" x14ac:dyDescent="0.2">
      <c r="A6" s="30"/>
      <c r="B6" s="31"/>
      <c r="C6" s="32"/>
      <c r="D6" s="33"/>
      <c r="E6" s="34"/>
      <c r="F6" s="32"/>
      <c r="G6" s="32"/>
      <c r="H6" s="35"/>
      <c r="I6" s="35"/>
      <c r="J6" s="36"/>
      <c r="N6" s="3"/>
      <c r="O6" s="3"/>
    </row>
    <row r="7" spans="1:15" x14ac:dyDescent="0.2">
      <c r="A7" s="51" t="s">
        <v>0</v>
      </c>
      <c r="B7" s="52" t="s">
        <v>12</v>
      </c>
      <c r="C7" s="49" t="s">
        <v>1</v>
      </c>
      <c r="D7" s="54" t="s">
        <v>2</v>
      </c>
      <c r="E7" s="49" t="s">
        <v>6</v>
      </c>
      <c r="F7" s="49"/>
      <c r="G7" s="49"/>
      <c r="H7" s="49" t="s">
        <v>11</v>
      </c>
      <c r="I7" s="49"/>
      <c r="J7" s="50"/>
    </row>
    <row r="8" spans="1:15" x14ac:dyDescent="0.2">
      <c r="A8" s="51"/>
      <c r="B8" s="53"/>
      <c r="C8" s="49"/>
      <c r="D8" s="54"/>
      <c r="E8" s="19" t="s">
        <v>3</v>
      </c>
      <c r="F8" s="19" t="s">
        <v>4</v>
      </c>
      <c r="G8" s="19" t="s">
        <v>5</v>
      </c>
      <c r="H8" s="19" t="s">
        <v>3</v>
      </c>
      <c r="I8" s="19" t="s">
        <v>4</v>
      </c>
      <c r="J8" s="20" t="s">
        <v>5</v>
      </c>
    </row>
    <row r="9" spans="1:15" s="27" customFormat="1" x14ac:dyDescent="0.2">
      <c r="A9" s="17"/>
      <c r="B9" s="15"/>
      <c r="C9" s="25"/>
      <c r="D9" s="16"/>
      <c r="E9" s="25"/>
      <c r="F9" s="25"/>
      <c r="G9" s="25"/>
      <c r="H9" s="25"/>
      <c r="I9" s="25"/>
      <c r="J9" s="26"/>
      <c r="K9" s="28"/>
      <c r="L9" s="25"/>
      <c r="M9" s="25"/>
    </row>
    <row r="10" spans="1:15" s="1" customFormat="1" x14ac:dyDescent="0.2">
      <c r="A10" s="11" t="s">
        <v>16</v>
      </c>
      <c r="B10" s="12" t="s">
        <v>20</v>
      </c>
      <c r="C10" s="25"/>
      <c r="D10" s="16"/>
      <c r="E10" s="25"/>
      <c r="F10" s="25"/>
      <c r="G10" s="25"/>
      <c r="H10" s="25"/>
      <c r="I10" s="25"/>
      <c r="J10" s="26"/>
      <c r="K10" s="29"/>
      <c r="L10" s="8"/>
      <c r="M10" s="8"/>
    </row>
    <row r="11" spans="1:15" s="27" customFormat="1" x14ac:dyDescent="0.2">
      <c r="A11" s="17" t="s">
        <v>7</v>
      </c>
      <c r="B11" s="15" t="s">
        <v>23</v>
      </c>
      <c r="C11" s="25">
        <v>2040.57</v>
      </c>
      <c r="D11" s="16" t="s">
        <v>8</v>
      </c>
      <c r="E11" s="25"/>
      <c r="F11" s="25">
        <v>12.14</v>
      </c>
      <c r="G11" s="25">
        <f>E11+F11</f>
        <v>12.14</v>
      </c>
      <c r="H11" s="25">
        <f>C11*E11</f>
        <v>0</v>
      </c>
      <c r="I11" s="25">
        <f>C11*F11</f>
        <v>24772.519800000002</v>
      </c>
      <c r="J11" s="26">
        <f>H11+I11</f>
        <v>24772.519800000002</v>
      </c>
      <c r="K11" s="28"/>
      <c r="L11" s="25"/>
      <c r="M11" s="25"/>
    </row>
    <row r="12" spans="1:15" s="27" customFormat="1" x14ac:dyDescent="0.2">
      <c r="A12" s="11" t="s">
        <v>19</v>
      </c>
      <c r="B12" s="12" t="s">
        <v>21</v>
      </c>
      <c r="C12" s="25"/>
      <c r="D12" s="16"/>
      <c r="E12" s="25"/>
      <c r="F12" s="25"/>
      <c r="G12" s="25">
        <f>E12+F12</f>
        <v>0</v>
      </c>
      <c r="H12" s="25">
        <f>C12*E12</f>
        <v>0</v>
      </c>
      <c r="I12" s="25">
        <f>C12*F12</f>
        <v>0</v>
      </c>
      <c r="J12" s="26">
        <f>H12+I12</f>
        <v>0</v>
      </c>
      <c r="K12" s="28"/>
      <c r="L12" s="25"/>
      <c r="M12" s="25"/>
    </row>
    <row r="13" spans="1:15" s="27" customFormat="1" x14ac:dyDescent="0.2">
      <c r="A13" s="17" t="s">
        <v>9</v>
      </c>
      <c r="B13" s="15" t="s">
        <v>24</v>
      </c>
      <c r="C13" s="25">
        <v>2040.27</v>
      </c>
      <c r="D13" s="16" t="s">
        <v>8</v>
      </c>
      <c r="E13" s="25"/>
      <c r="F13" s="25">
        <v>22.16</v>
      </c>
      <c r="G13" s="25">
        <f>E13+F13</f>
        <v>22.16</v>
      </c>
      <c r="H13" s="25">
        <f>C13*E13</f>
        <v>0</v>
      </c>
      <c r="I13" s="25">
        <f>C13*F13</f>
        <v>45212.383199999997</v>
      </c>
      <c r="J13" s="26">
        <f>H13+I13</f>
        <v>45212.383199999997</v>
      </c>
      <c r="K13" s="28"/>
      <c r="L13" s="25"/>
      <c r="M13" s="25"/>
    </row>
    <row r="14" spans="1:15" s="27" customFormat="1" x14ac:dyDescent="0.2">
      <c r="A14" s="11" t="s">
        <v>25</v>
      </c>
      <c r="B14" s="12" t="s">
        <v>26</v>
      </c>
      <c r="C14" s="25"/>
      <c r="D14" s="16"/>
      <c r="E14" s="25"/>
      <c r="F14" s="25"/>
      <c r="G14" s="25">
        <f>E14+F14</f>
        <v>0</v>
      </c>
      <c r="H14" s="25">
        <f>C14*E14</f>
        <v>0</v>
      </c>
      <c r="I14" s="25">
        <f>C14*F14</f>
        <v>0</v>
      </c>
      <c r="J14" s="26">
        <f>H14+I14</f>
        <v>0</v>
      </c>
      <c r="K14" s="28"/>
      <c r="L14" s="25"/>
      <c r="M14" s="25"/>
    </row>
    <row r="15" spans="1:15" s="27" customFormat="1" x14ac:dyDescent="0.2">
      <c r="A15" s="17" t="s">
        <v>13</v>
      </c>
      <c r="B15" s="15" t="s">
        <v>27</v>
      </c>
      <c r="C15" s="25">
        <v>2040.27</v>
      </c>
      <c r="D15" s="16" t="s">
        <v>8</v>
      </c>
      <c r="E15" s="25">
        <v>16.600000000000001</v>
      </c>
      <c r="F15" s="25"/>
      <c r="G15" s="25">
        <f>E15+F15</f>
        <v>16.600000000000001</v>
      </c>
      <c r="H15" s="25">
        <f>C15*E15</f>
        <v>33868.482000000004</v>
      </c>
      <c r="I15" s="25">
        <f>C15*F15</f>
        <v>0</v>
      </c>
      <c r="J15" s="26">
        <f>H15+I15</f>
        <v>33868.482000000004</v>
      </c>
      <c r="K15" s="28"/>
      <c r="L15" s="25"/>
      <c r="M15" s="25"/>
    </row>
    <row r="16" spans="1:15" s="27" customFormat="1" x14ac:dyDescent="0.2">
      <c r="A16" s="17" t="s">
        <v>14</v>
      </c>
      <c r="B16" s="15" t="s">
        <v>28</v>
      </c>
      <c r="C16" s="25">
        <v>3000</v>
      </c>
      <c r="D16" s="16" t="s">
        <v>30</v>
      </c>
      <c r="E16" s="25">
        <v>0.12</v>
      </c>
      <c r="F16" s="25">
        <v>0.45</v>
      </c>
      <c r="G16" s="25">
        <f>E16+F16</f>
        <v>0.57000000000000006</v>
      </c>
      <c r="H16" s="25">
        <f>C16*E16</f>
        <v>360</v>
      </c>
      <c r="I16" s="25">
        <f>C16*F16</f>
        <v>1350</v>
      </c>
      <c r="J16" s="26">
        <f>H16+I16</f>
        <v>1710</v>
      </c>
      <c r="K16" s="28"/>
      <c r="L16" s="25"/>
      <c r="M16" s="25"/>
    </row>
    <row r="17" spans="1:13" s="27" customFormat="1" x14ac:dyDescent="0.2">
      <c r="A17" s="17" t="s">
        <v>15</v>
      </c>
      <c r="B17" s="15" t="s">
        <v>29</v>
      </c>
      <c r="C17" s="25">
        <v>5500</v>
      </c>
      <c r="D17" s="16" t="s">
        <v>30</v>
      </c>
      <c r="E17" s="25">
        <v>0.12</v>
      </c>
      <c r="F17" s="25">
        <v>0.32</v>
      </c>
      <c r="G17" s="25">
        <f>E17+F17</f>
        <v>0.44</v>
      </c>
      <c r="H17" s="25">
        <f>C17*E17</f>
        <v>660</v>
      </c>
      <c r="I17" s="25">
        <f>C17*F17</f>
        <v>1760</v>
      </c>
      <c r="J17" s="26">
        <f>H17+I17</f>
        <v>2420</v>
      </c>
      <c r="K17" s="28"/>
      <c r="L17" s="25"/>
      <c r="M17" s="25"/>
    </row>
    <row r="18" spans="1:13" s="27" customFormat="1" x14ac:dyDescent="0.2">
      <c r="A18" s="90" t="s">
        <v>31</v>
      </c>
      <c r="B18" s="91" t="s">
        <v>32</v>
      </c>
      <c r="C18" s="92">
        <v>25</v>
      </c>
      <c r="D18" s="93" t="s">
        <v>30</v>
      </c>
      <c r="E18" s="92">
        <v>100</v>
      </c>
      <c r="F18" s="92"/>
      <c r="G18" s="92">
        <f>E18+F18</f>
        <v>100</v>
      </c>
      <c r="H18" s="92">
        <f>C18*E18</f>
        <v>2500</v>
      </c>
      <c r="I18" s="92">
        <f>C18*F18</f>
        <v>0</v>
      </c>
      <c r="J18" s="94">
        <f>H18+I18</f>
        <v>2500</v>
      </c>
      <c r="K18" s="28"/>
      <c r="L18" s="25"/>
      <c r="M18" s="25"/>
    </row>
    <row r="19" spans="1:13" x14ac:dyDescent="0.2">
      <c r="A19" s="95" t="s">
        <v>10</v>
      </c>
      <c r="B19" s="96"/>
      <c r="C19" s="97"/>
      <c r="D19" s="98"/>
      <c r="E19" s="97"/>
      <c r="F19" s="97"/>
      <c r="G19" s="97"/>
      <c r="H19" s="97"/>
      <c r="I19" s="97"/>
      <c r="J19" s="99">
        <f>J11+J13+J15+J16+J17+J18</f>
        <v>110483.38499999999</v>
      </c>
    </row>
    <row r="23" spans="1:13" x14ac:dyDescent="0.2">
      <c r="B23" s="38"/>
      <c r="C23" s="38"/>
      <c r="D23" s="38"/>
      <c r="E23" s="38"/>
      <c r="F23" s="40"/>
    </row>
    <row r="24" spans="1:13" x14ac:dyDescent="0.2">
      <c r="B24" s="41"/>
      <c r="C24" s="38"/>
      <c r="D24" s="38"/>
      <c r="E24" s="38"/>
      <c r="F24" s="37"/>
    </row>
    <row r="25" spans="1:13" x14ac:dyDescent="0.2">
      <c r="B25" s="58" t="s">
        <v>50</v>
      </c>
      <c r="C25" s="58"/>
      <c r="D25" s="58"/>
      <c r="E25" s="38"/>
      <c r="F25" s="37"/>
    </row>
  </sheetData>
  <mergeCells count="11">
    <mergeCell ref="B25:D25"/>
    <mergeCell ref="A1:J1"/>
    <mergeCell ref="A2:J2"/>
    <mergeCell ref="E7:G7"/>
    <mergeCell ref="H7:J7"/>
    <mergeCell ref="A7:A8"/>
    <mergeCell ref="B7:B8"/>
    <mergeCell ref="C7:C8"/>
    <mergeCell ref="D7:D8"/>
    <mergeCell ref="A4:J4"/>
    <mergeCell ref="A5:J5"/>
  </mergeCells>
  <phoneticPr fontId="2" type="noConversion"/>
  <pageMargins left="0.51181102362204722" right="0.15748031496062992" top="0.98425196850393704" bottom="0.98425196850393704" header="0.51181102362204722" footer="0.51181102362204722"/>
  <pageSetup scale="9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F29" sqref="F29"/>
    </sheetView>
  </sheetViews>
  <sheetFormatPr defaultRowHeight="12.75" x14ac:dyDescent="0.2"/>
  <cols>
    <col min="1" max="1" width="5.5703125" style="44" customWidth="1"/>
    <col min="2" max="2" width="41.7109375" customWidth="1"/>
    <col min="5" max="5" width="10.140625" customWidth="1"/>
    <col min="6" max="7" width="10.28515625" bestFit="1" customWidth="1"/>
  </cols>
  <sheetData>
    <row r="1" spans="1:8" s="27" customFormat="1" ht="15.75" x14ac:dyDescent="0.25">
      <c r="A1" s="47" t="s">
        <v>17</v>
      </c>
      <c r="B1" s="47"/>
      <c r="C1" s="47"/>
      <c r="D1" s="47"/>
      <c r="E1" s="47"/>
      <c r="F1" s="47"/>
      <c r="G1" s="47"/>
      <c r="H1" s="59"/>
    </row>
    <row r="2" spans="1:8" s="27" customFormat="1" x14ac:dyDescent="0.2">
      <c r="A2" s="100" t="s">
        <v>22</v>
      </c>
      <c r="B2" s="101"/>
      <c r="C2" s="101"/>
      <c r="D2" s="101"/>
      <c r="E2" s="101"/>
      <c r="F2" s="101"/>
      <c r="G2" s="102"/>
      <c r="H2" s="59"/>
    </row>
    <row r="3" spans="1:8" s="27" customFormat="1" x14ac:dyDescent="0.2">
      <c r="A3" s="74"/>
      <c r="B3" s="18"/>
      <c r="C3" s="14"/>
      <c r="D3" s="14"/>
      <c r="E3" s="60"/>
      <c r="F3" s="59"/>
      <c r="G3" s="61"/>
      <c r="H3" s="59"/>
    </row>
    <row r="4" spans="1:8" s="27" customFormat="1" x14ac:dyDescent="0.2">
      <c r="A4" s="75" t="s">
        <v>18</v>
      </c>
      <c r="B4" s="73"/>
      <c r="C4" s="73"/>
      <c r="D4" s="73"/>
      <c r="E4" s="73"/>
      <c r="F4" s="73"/>
      <c r="G4" s="76"/>
      <c r="H4" s="59"/>
    </row>
    <row r="5" spans="1:8" s="27" customFormat="1" x14ac:dyDescent="0.2">
      <c r="A5" s="75" t="s">
        <v>51</v>
      </c>
      <c r="B5" s="73"/>
      <c r="C5" s="73"/>
      <c r="D5" s="73"/>
      <c r="E5" s="73"/>
      <c r="F5" s="73"/>
      <c r="G5" s="76"/>
      <c r="H5" s="59"/>
    </row>
    <row r="6" spans="1:8" s="27" customFormat="1" x14ac:dyDescent="0.2">
      <c r="A6" s="77"/>
      <c r="B6" s="31"/>
      <c r="C6" s="32"/>
      <c r="D6" s="33"/>
      <c r="E6" s="60"/>
      <c r="F6" s="59"/>
      <c r="G6" s="61"/>
      <c r="H6" s="59"/>
    </row>
    <row r="7" spans="1:8" x14ac:dyDescent="0.2">
      <c r="A7" s="51" t="s">
        <v>0</v>
      </c>
      <c r="B7" s="52" t="s">
        <v>12</v>
      </c>
      <c r="C7" s="49" t="s">
        <v>1</v>
      </c>
      <c r="D7" s="54" t="s">
        <v>2</v>
      </c>
      <c r="E7" s="80"/>
      <c r="F7" s="62"/>
      <c r="G7" s="63"/>
    </row>
    <row r="8" spans="1:8" x14ac:dyDescent="0.2">
      <c r="A8" s="51"/>
      <c r="B8" s="53"/>
      <c r="C8" s="49"/>
      <c r="D8" s="54"/>
      <c r="E8" s="82" t="s">
        <v>54</v>
      </c>
      <c r="F8" s="64" t="s">
        <v>52</v>
      </c>
      <c r="G8" s="65" t="s">
        <v>53</v>
      </c>
    </row>
    <row r="9" spans="1:8" s="27" customFormat="1" x14ac:dyDescent="0.2">
      <c r="A9" s="78"/>
      <c r="B9" s="15"/>
      <c r="C9" s="25"/>
      <c r="D9" s="16"/>
      <c r="E9" s="81"/>
      <c r="F9" s="66"/>
      <c r="G9" s="67"/>
    </row>
    <row r="10" spans="1:8" s="1" customFormat="1" x14ac:dyDescent="0.2">
      <c r="A10" s="79" t="s">
        <v>16</v>
      </c>
      <c r="B10" s="12" t="s">
        <v>20</v>
      </c>
      <c r="C10" s="25"/>
      <c r="D10" s="16"/>
      <c r="E10" s="81"/>
      <c r="F10" s="68"/>
      <c r="G10" s="69"/>
    </row>
    <row r="11" spans="1:8" s="27" customFormat="1" x14ac:dyDescent="0.2">
      <c r="A11" s="78" t="s">
        <v>7</v>
      </c>
      <c r="B11" s="15" t="s">
        <v>23</v>
      </c>
      <c r="C11" s="25">
        <v>2040.57</v>
      </c>
      <c r="D11" s="16" t="s">
        <v>8</v>
      </c>
      <c r="E11" s="83">
        <f>Orçamento!J11</f>
        <v>24772.519800000002</v>
      </c>
      <c r="F11" s="84">
        <f>E11/2</f>
        <v>12386.259900000001</v>
      </c>
      <c r="G11" s="85">
        <f>E11/2</f>
        <v>12386.259900000001</v>
      </c>
    </row>
    <row r="12" spans="1:8" s="27" customFormat="1" x14ac:dyDescent="0.2">
      <c r="A12" s="79" t="s">
        <v>19</v>
      </c>
      <c r="B12" s="12" t="s">
        <v>21</v>
      </c>
      <c r="C12" s="25"/>
      <c r="D12" s="16"/>
      <c r="E12" s="83"/>
      <c r="F12" s="84"/>
      <c r="G12" s="85"/>
    </row>
    <row r="13" spans="1:8" s="27" customFormat="1" x14ac:dyDescent="0.2">
      <c r="A13" s="78" t="s">
        <v>9</v>
      </c>
      <c r="B13" s="15" t="s">
        <v>24</v>
      </c>
      <c r="C13" s="25">
        <v>2040.27</v>
      </c>
      <c r="D13" s="16" t="s">
        <v>8</v>
      </c>
      <c r="E13" s="83">
        <f>Orçamento!J13</f>
        <v>45212.383199999997</v>
      </c>
      <c r="F13" s="84">
        <f t="shared" ref="F12:F18" si="0">E13/2</f>
        <v>22606.191599999998</v>
      </c>
      <c r="G13" s="85">
        <f t="shared" ref="G12:G18" si="1">E13/2</f>
        <v>22606.191599999998</v>
      </c>
    </row>
    <row r="14" spans="1:8" s="27" customFormat="1" x14ac:dyDescent="0.2">
      <c r="A14" s="79" t="s">
        <v>25</v>
      </c>
      <c r="B14" s="12" t="s">
        <v>26</v>
      </c>
      <c r="C14" s="25"/>
      <c r="D14" s="16"/>
      <c r="E14" s="83"/>
      <c r="F14" s="84"/>
      <c r="G14" s="85"/>
    </row>
    <row r="15" spans="1:8" s="27" customFormat="1" x14ac:dyDescent="0.2">
      <c r="A15" s="78" t="s">
        <v>13</v>
      </c>
      <c r="B15" s="15" t="s">
        <v>27</v>
      </c>
      <c r="C15" s="25">
        <v>2040.27</v>
      </c>
      <c r="D15" s="16" t="s">
        <v>8</v>
      </c>
      <c r="E15" s="83">
        <f>Orçamento!J15</f>
        <v>33868.482000000004</v>
      </c>
      <c r="F15" s="84">
        <f t="shared" si="0"/>
        <v>16934.241000000002</v>
      </c>
      <c r="G15" s="85">
        <f t="shared" si="1"/>
        <v>16934.241000000002</v>
      </c>
    </row>
    <row r="16" spans="1:8" s="27" customFormat="1" x14ac:dyDescent="0.2">
      <c r="A16" s="78" t="s">
        <v>14</v>
      </c>
      <c r="B16" s="15" t="s">
        <v>28</v>
      </c>
      <c r="C16" s="25">
        <v>3000</v>
      </c>
      <c r="D16" s="16" t="s">
        <v>30</v>
      </c>
      <c r="E16" s="83">
        <f>Orçamento!J16</f>
        <v>1710</v>
      </c>
      <c r="F16" s="84">
        <f t="shared" si="0"/>
        <v>855</v>
      </c>
      <c r="G16" s="85">
        <f t="shared" si="1"/>
        <v>855</v>
      </c>
    </row>
    <row r="17" spans="1:7" s="27" customFormat="1" x14ac:dyDescent="0.2">
      <c r="A17" s="78" t="s">
        <v>15</v>
      </c>
      <c r="B17" s="15" t="s">
        <v>29</v>
      </c>
      <c r="C17" s="25">
        <v>5500</v>
      </c>
      <c r="D17" s="16" t="s">
        <v>30</v>
      </c>
      <c r="E17" s="83">
        <f>Orçamento!J17</f>
        <v>2420</v>
      </c>
      <c r="F17" s="84">
        <f t="shared" si="0"/>
        <v>1210</v>
      </c>
      <c r="G17" s="85">
        <f t="shared" si="1"/>
        <v>1210</v>
      </c>
    </row>
    <row r="18" spans="1:7" s="27" customFormat="1" ht="13.5" thickBot="1" x14ac:dyDescent="0.25">
      <c r="A18" s="78" t="s">
        <v>31</v>
      </c>
      <c r="B18" s="15" t="s">
        <v>32</v>
      </c>
      <c r="C18" s="25">
        <v>25</v>
      </c>
      <c r="D18" s="16" t="s">
        <v>30</v>
      </c>
      <c r="E18" s="83">
        <f>Orçamento!J18</f>
        <v>2500</v>
      </c>
      <c r="F18" s="84">
        <f t="shared" si="0"/>
        <v>1250</v>
      </c>
      <c r="G18" s="85">
        <f t="shared" si="1"/>
        <v>1250</v>
      </c>
    </row>
    <row r="19" spans="1:7" ht="13.5" thickBot="1" x14ac:dyDescent="0.25">
      <c r="A19" s="86" t="s">
        <v>10</v>
      </c>
      <c r="B19" s="87"/>
      <c r="C19" s="70"/>
      <c r="D19" s="71"/>
      <c r="E19" s="72">
        <f>E11+E13+E15+E16+E17+E18</f>
        <v>110483.38499999999</v>
      </c>
      <c r="F19" s="72">
        <f>F11+F13+F15+F16+F17+F18</f>
        <v>55241.692499999997</v>
      </c>
      <c r="G19" s="72">
        <f>G11+G13+G15+G16+G17+G18</f>
        <v>55241.692499999997</v>
      </c>
    </row>
    <row r="24" spans="1:7" x14ac:dyDescent="0.2">
      <c r="B24" s="41"/>
      <c r="C24" s="38"/>
      <c r="D24" s="38"/>
    </row>
    <row r="25" spans="1:7" x14ac:dyDescent="0.2">
      <c r="B25" s="58" t="s">
        <v>50</v>
      </c>
      <c r="C25" s="58"/>
      <c r="D25" s="58"/>
    </row>
  </sheetData>
  <mergeCells count="10">
    <mergeCell ref="A4:G4"/>
    <mergeCell ref="A5:G5"/>
    <mergeCell ref="A2:G2"/>
    <mergeCell ref="A19:B19"/>
    <mergeCell ref="B25:D25"/>
    <mergeCell ref="A7:A8"/>
    <mergeCell ref="B7:B8"/>
    <mergeCell ref="C7:C8"/>
    <mergeCell ref="D7:D8"/>
    <mergeCell ref="A1:G1"/>
  </mergeCells>
  <pageMargins left="0.25" right="0.25" top="0.17" bottom="0.78740157499999996" header="0.17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K17" sqref="K17"/>
    </sheetView>
  </sheetViews>
  <sheetFormatPr defaultRowHeight="12.75" x14ac:dyDescent="0.2"/>
  <cols>
    <col min="1" max="1" width="43.85546875" customWidth="1"/>
    <col min="2" max="2" width="10.28515625" customWidth="1"/>
    <col min="3" max="3" width="10.140625" customWidth="1"/>
    <col min="4" max="4" width="9.85546875" customWidth="1"/>
    <col min="5" max="5" width="12.7109375" customWidth="1"/>
  </cols>
  <sheetData>
    <row r="1" spans="1:6" s="59" customFormat="1" ht="15.75" x14ac:dyDescent="0.25">
      <c r="A1" s="89" t="s">
        <v>17</v>
      </c>
      <c r="B1" s="89"/>
      <c r="C1" s="89"/>
      <c r="D1" s="89"/>
      <c r="E1" s="89"/>
    </row>
    <row r="2" spans="1:6" s="59" customFormat="1" x14ac:dyDescent="0.2">
      <c r="A2" s="100" t="s">
        <v>55</v>
      </c>
      <c r="B2" s="101"/>
      <c r="C2" s="101"/>
      <c r="D2" s="101"/>
      <c r="E2" s="102"/>
    </row>
    <row r="3" spans="1:6" s="59" customFormat="1" x14ac:dyDescent="0.2">
      <c r="A3" s="88"/>
      <c r="B3" s="18"/>
      <c r="C3" s="14"/>
      <c r="D3" s="14"/>
      <c r="E3" s="60"/>
    </row>
    <row r="4" spans="1:6" s="59" customFormat="1" ht="12.75" customHeight="1" x14ac:dyDescent="0.2">
      <c r="A4" s="73" t="s">
        <v>18</v>
      </c>
      <c r="B4" s="73"/>
      <c r="C4" s="73"/>
      <c r="D4" s="73"/>
      <c r="E4" s="73"/>
    </row>
    <row r="5" spans="1:6" s="59" customFormat="1" x14ac:dyDescent="0.2">
      <c r="A5" s="73" t="s">
        <v>51</v>
      </c>
      <c r="B5" s="73"/>
      <c r="C5" s="73"/>
      <c r="D5" s="73"/>
      <c r="E5" s="73"/>
    </row>
    <row r="6" spans="1:6" s="59" customFormat="1" x14ac:dyDescent="0.2">
      <c r="A6" s="103"/>
      <c r="B6" s="104"/>
      <c r="C6" s="105"/>
      <c r="D6" s="106"/>
      <c r="E6" s="107"/>
    </row>
    <row r="7" spans="1:6" ht="15.75" x14ac:dyDescent="0.2">
      <c r="A7" s="108" t="s">
        <v>33</v>
      </c>
      <c r="B7" s="109"/>
      <c r="C7" s="109"/>
      <c r="D7" s="109"/>
      <c r="E7" s="110"/>
      <c r="F7" s="24"/>
    </row>
    <row r="8" spans="1:6" ht="31.5" x14ac:dyDescent="0.2">
      <c r="A8" s="116" t="s">
        <v>34</v>
      </c>
      <c r="B8" s="116" t="s">
        <v>35</v>
      </c>
      <c r="C8" s="116" t="s">
        <v>36</v>
      </c>
      <c r="D8" s="116" t="s">
        <v>37</v>
      </c>
      <c r="E8" s="116" t="s">
        <v>38</v>
      </c>
      <c r="F8" s="24"/>
    </row>
    <row r="9" spans="1:6" ht="15.75" x14ac:dyDescent="0.2">
      <c r="A9" s="117" t="s">
        <v>39</v>
      </c>
      <c r="B9" s="43">
        <v>3.7999999999999999E-2</v>
      </c>
      <c r="C9" s="43">
        <v>4.0099999999999997E-2</v>
      </c>
      <c r="D9" s="43">
        <v>4.6699999999999998E-2</v>
      </c>
      <c r="E9" s="118">
        <v>4.0099999999999997E-2</v>
      </c>
      <c r="F9" s="24"/>
    </row>
    <row r="10" spans="1:6" ht="15.75" x14ac:dyDescent="0.2">
      <c r="A10" s="117" t="s">
        <v>40</v>
      </c>
      <c r="B10" s="43">
        <v>3.2000000000000002E-3</v>
      </c>
      <c r="C10" s="43">
        <v>4.0000000000000001E-3</v>
      </c>
      <c r="D10" s="43">
        <v>7.4000000000000003E-3</v>
      </c>
      <c r="E10" s="118">
        <v>4.0000000000000001E-3</v>
      </c>
      <c r="F10" s="24"/>
    </row>
    <row r="11" spans="1:6" ht="15.75" x14ac:dyDescent="0.2">
      <c r="A11" s="117" t="s">
        <v>41</v>
      </c>
      <c r="B11" s="43">
        <v>5.0000000000000001E-3</v>
      </c>
      <c r="C11" s="43">
        <v>5.5999999999999999E-3</v>
      </c>
      <c r="D11" s="43">
        <v>9.7000000000000003E-3</v>
      </c>
      <c r="E11" s="118">
        <v>5.5999999999999999E-3</v>
      </c>
      <c r="F11" s="24"/>
    </row>
    <row r="12" spans="1:6" ht="15.75" x14ac:dyDescent="0.2">
      <c r="A12" s="117" t="s">
        <v>42</v>
      </c>
      <c r="B12" s="43">
        <v>1.0200000000000001E-2</v>
      </c>
      <c r="C12" s="43">
        <v>1.11E-2</v>
      </c>
      <c r="D12" s="43">
        <v>1.21E-2</v>
      </c>
      <c r="E12" s="118">
        <v>1.0999999999999999E-2</v>
      </c>
      <c r="F12" s="24"/>
    </row>
    <row r="13" spans="1:6" ht="15.75" x14ac:dyDescent="0.2">
      <c r="A13" s="117" t="s">
        <v>43</v>
      </c>
      <c r="B13" s="43">
        <v>6.6400000000000001E-2</v>
      </c>
      <c r="C13" s="43">
        <v>7.2999999999999995E-2</v>
      </c>
      <c r="D13" s="43">
        <v>8.6900000000000005E-2</v>
      </c>
      <c r="E13" s="118">
        <v>7.5999999999999998E-2</v>
      </c>
      <c r="F13" s="24"/>
    </row>
    <row r="14" spans="1:6" ht="15.75" x14ac:dyDescent="0.2">
      <c r="A14" s="111" t="s">
        <v>44</v>
      </c>
      <c r="B14" s="112"/>
      <c r="C14" s="112"/>
      <c r="D14" s="112"/>
      <c r="E14" s="113">
        <v>3.6499999999999998E-2</v>
      </c>
      <c r="F14" s="24"/>
    </row>
    <row r="15" spans="1:6" ht="15.75" x14ac:dyDescent="0.2">
      <c r="A15" s="111" t="s">
        <v>45</v>
      </c>
      <c r="B15" s="112"/>
      <c r="C15" s="112"/>
      <c r="D15" s="112"/>
      <c r="E15" s="113">
        <v>0.03</v>
      </c>
      <c r="F15" s="24"/>
    </row>
    <row r="16" spans="1:6" ht="16.5" thickBot="1" x14ac:dyDescent="0.25">
      <c r="A16" s="45" t="s">
        <v>46</v>
      </c>
      <c r="B16" s="46"/>
      <c r="C16" s="46"/>
      <c r="D16" s="46"/>
      <c r="E16" s="42">
        <v>0.02</v>
      </c>
      <c r="F16" s="24"/>
    </row>
    <row r="17" spans="1:6" x14ac:dyDescent="0.2">
      <c r="A17" s="114"/>
      <c r="B17" s="114"/>
      <c r="C17" s="114"/>
      <c r="D17" s="114"/>
      <c r="E17" s="115"/>
      <c r="F17" s="24"/>
    </row>
    <row r="18" spans="1:6" ht="15.75" x14ac:dyDescent="0.2">
      <c r="A18" s="55" t="s">
        <v>47</v>
      </c>
      <c r="B18" s="55"/>
      <c r="C18" s="55"/>
      <c r="D18" s="55"/>
      <c r="E18" s="39">
        <f>(((1+E9+E10+E11)*(1+E12)*(1+E13))/(1-E14-E15-E16))-1</f>
        <v>0.25002895369458122</v>
      </c>
      <c r="F18" s="24"/>
    </row>
    <row r="19" spans="1:6" ht="15" x14ac:dyDescent="0.2">
      <c r="A19" s="56" t="s">
        <v>48</v>
      </c>
      <c r="B19" s="56"/>
      <c r="C19" s="56"/>
      <c r="D19" s="56"/>
      <c r="E19" s="56"/>
      <c r="F19" s="24"/>
    </row>
    <row r="20" spans="1:6" x14ac:dyDescent="0.2">
      <c r="A20" s="57" t="s">
        <v>49</v>
      </c>
      <c r="B20" s="57"/>
      <c r="C20" s="57"/>
      <c r="D20" s="57"/>
      <c r="E20" s="57"/>
      <c r="F20" s="24"/>
    </row>
  </sheetData>
  <mergeCells count="11">
    <mergeCell ref="A1:E1"/>
    <mergeCell ref="A2:E2"/>
    <mergeCell ref="A4:E4"/>
    <mergeCell ref="A5:E5"/>
    <mergeCell ref="A18:D18"/>
    <mergeCell ref="A19:E19"/>
    <mergeCell ref="A20:E20"/>
    <mergeCell ref="A7:E7"/>
    <mergeCell ref="A14:D14"/>
    <mergeCell ref="A15:D15"/>
    <mergeCell ref="A16:D16"/>
  </mergeCells>
  <conditionalFormatting sqref="E9:E13">
    <cfRule type="cellIs" dxfId="4" priority="1" stopIfTrue="1" operator="between">
      <formula>$B9</formula>
      <formula>$D9</formula>
    </cfRule>
  </conditionalFormatting>
  <conditionalFormatting sqref="A20:E20">
    <cfRule type="expression" dxfId="3" priority="2" stopIfTrue="1">
      <formula>#REF!&lt;&gt;0</formula>
    </cfRule>
  </conditionalFormatting>
  <conditionalFormatting sqref="A18:E18">
    <cfRule type="expression" dxfId="2" priority="3" stopIfTrue="1">
      <formula>#REF!&lt;&gt;0</formula>
    </cfRule>
  </conditionalFormatting>
  <conditionalFormatting sqref="E16">
    <cfRule type="expression" dxfId="1" priority="4" stopIfTrue="1">
      <formula>#REF!&lt;&gt;0</formula>
    </cfRule>
  </conditionalFormatting>
  <conditionalFormatting sqref="A16:D16">
    <cfRule type="expression" dxfId="0" priority="5" stopIfTrue="1">
      <formula>#REF!&lt;&gt;0</formula>
    </cfRule>
  </conditionalFormatting>
  <pageMargins left="0.511811024" right="0.511811024" top="0.17" bottom="0.78740157499999996" header="0.17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Orçamento</vt:lpstr>
      <vt:lpstr>Cronograma</vt:lpstr>
      <vt:lpstr>BDI</vt:lpstr>
      <vt:lpstr>Orçamento!Titulos_de_impressao</vt:lpstr>
    </vt:vector>
  </TitlesOfParts>
  <Company>Kille®Soft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samara.lazarini</dc:creator>
  <cp:lastModifiedBy>Usuário do Windows</cp:lastModifiedBy>
  <cp:lastPrinted>2018-05-09T13:00:34Z</cp:lastPrinted>
  <dcterms:created xsi:type="dcterms:W3CDTF">2011-06-07T16:27:42Z</dcterms:created>
  <dcterms:modified xsi:type="dcterms:W3CDTF">2018-05-09T13:04:59Z</dcterms:modified>
</cp:coreProperties>
</file>