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quivos de Licitações\- LICITACOES 2017\95 - MUROS CRECHE DA AVENIDA BRASIL\"/>
    </mc:Choice>
  </mc:AlternateContent>
  <bookViews>
    <workbookView xWindow="0" yWindow="0" windowWidth="19200" windowHeight="10860"/>
  </bookViews>
  <sheets>
    <sheet name="ORÇAMENTO " sheetId="6" r:id="rId1"/>
    <sheet name="CRONOGRAMA" sheetId="8" r:id="rId2"/>
    <sheet name="BDI" sheetId="7" r:id="rId3"/>
  </sheets>
  <definedNames>
    <definedName name="__xlnm.Print_Titles_2">#REF!</definedName>
    <definedName name="_xlnm.Print_Area" localSheetId="2">BDI!$B$2:$G$48</definedName>
    <definedName name="_xlnm.Print_Area" localSheetId="1">CRONOGRAMA!$A$1:$J$27</definedName>
    <definedName name="_xlnm.Print_Area" localSheetId="0">'ORÇAMENTO '!$A$1:$I$60</definedName>
    <definedName name="BDI">#REF!</definedName>
    <definedName name="Excel_BuiltIn_Print_Titles_2_1">#REF!</definedName>
    <definedName name="insu">#REF!</definedName>
    <definedName name="_xlnm.Print_Titles" localSheetId="1">CRONOGRAMA!$A:$D,CRONOGRAMA!$1:$10</definedName>
    <definedName name="_xlnm.Print_Titles" localSheetId="0">'ORÇAMENTO '!$6:$8</definedName>
  </definedNames>
  <calcPr calcId="162913"/>
</workbook>
</file>

<file path=xl/calcChain.xml><?xml version="1.0" encoding="utf-8"?>
<calcChain xmlns="http://schemas.openxmlformats.org/spreadsheetml/2006/main">
  <c r="B16" i="8" l="1"/>
  <c r="B15" i="8"/>
  <c r="B14" i="8"/>
  <c r="B13" i="8"/>
  <c r="B12" i="8"/>
  <c r="B11" i="8"/>
  <c r="F43" i="6"/>
  <c r="F42" i="6"/>
  <c r="H37" i="6"/>
  <c r="I37" i="6" s="1"/>
  <c r="E29" i="6"/>
  <c r="E30" i="6"/>
  <c r="H29" i="6"/>
  <c r="H30" i="6"/>
  <c r="H31" i="6"/>
  <c r="I31" i="6" s="1"/>
  <c r="E24" i="6"/>
  <c r="E19" i="6"/>
  <c r="H28" i="6"/>
  <c r="I28" i="6" s="1"/>
  <c r="I30" i="6" l="1"/>
  <c r="I29" i="6"/>
  <c r="H42" i="6"/>
  <c r="I42" i="6" s="1"/>
  <c r="H43" i="6"/>
  <c r="I43" i="6" s="1"/>
  <c r="H20" i="6"/>
  <c r="I20" i="6" s="1"/>
  <c r="H18" i="6"/>
  <c r="I18" i="6" s="1"/>
  <c r="E15" i="6"/>
  <c r="H44" i="6"/>
  <c r="E11" i="6"/>
  <c r="E44" i="6" s="1"/>
  <c r="E34" i="7"/>
  <c r="E33" i="7"/>
  <c r="E32" i="7"/>
  <c r="E31" i="7"/>
  <c r="E20" i="7"/>
  <c r="E35" i="7" s="1"/>
  <c r="E38" i="7" s="1"/>
  <c r="H10" i="6"/>
  <c r="I10" i="6" s="1"/>
  <c r="H39" i="6"/>
  <c r="H38" i="6"/>
  <c r="H36" i="6"/>
  <c r="H35" i="6"/>
  <c r="H34" i="6"/>
  <c r="H25" i="6"/>
  <c r="H24" i="6"/>
  <c r="H23" i="6"/>
  <c r="H19" i="6"/>
  <c r="I19" i="6" s="1"/>
  <c r="H17" i="6"/>
  <c r="H16" i="6"/>
  <c r="I16" i="6" s="1"/>
  <c r="H15" i="6"/>
  <c r="H14" i="6"/>
  <c r="H11" i="6"/>
  <c r="I32" i="6" l="1"/>
  <c r="C14" i="8" s="1"/>
  <c r="E16" i="8" s="1"/>
  <c r="E37" i="7"/>
  <c r="G37" i="7" s="1"/>
  <c r="G40" i="7" s="1"/>
  <c r="G14" i="8"/>
  <c r="I44" i="6"/>
  <c r="I45" i="6" s="1"/>
  <c r="I11" i="6"/>
  <c r="I12" i="6" s="1"/>
  <c r="C11" i="8" s="1"/>
  <c r="I14" i="6"/>
  <c r="I35" i="6"/>
  <c r="I34" i="6"/>
  <c r="I36" i="6"/>
  <c r="I17" i="6"/>
  <c r="I23" i="6"/>
  <c r="I38" i="6"/>
  <c r="I24" i="6"/>
  <c r="I15" i="6"/>
  <c r="I39" i="6"/>
  <c r="I11" i="8"/>
  <c r="I14" i="8"/>
  <c r="I25" i="6"/>
  <c r="G16" i="8" l="1"/>
  <c r="E14" i="8"/>
  <c r="C16" i="8"/>
  <c r="I16" i="8" s="1"/>
  <c r="E11" i="8"/>
  <c r="I40" i="6"/>
  <c r="C15" i="8" s="1"/>
  <c r="G11" i="8"/>
  <c r="I21" i="6"/>
  <c r="C12" i="8" s="1"/>
  <c r="I26" i="6"/>
  <c r="C13" i="8" s="1"/>
  <c r="C17" i="8" l="1"/>
  <c r="D15" i="8" s="1"/>
  <c r="I47" i="6"/>
  <c r="E15" i="8"/>
  <c r="E13" i="8"/>
  <c r="I13" i="8"/>
  <c r="G13" i="8"/>
  <c r="I15" i="8"/>
  <c r="G15" i="8"/>
  <c r="E12" i="8"/>
  <c r="I12" i="8"/>
  <c r="G12" i="8"/>
  <c r="D12" i="8" l="1"/>
  <c r="D11" i="8"/>
  <c r="I17" i="8"/>
  <c r="E17" i="8"/>
  <c r="D16" i="8"/>
  <c r="D13" i="8"/>
  <c r="D14" i="8"/>
  <c r="E19" i="8"/>
  <c r="F19" i="8" s="1"/>
  <c r="G17" i="8"/>
  <c r="G19" i="8" l="1"/>
  <c r="I19" i="8" s="1"/>
  <c r="J19" i="8" s="1"/>
  <c r="D17" i="8"/>
  <c r="H19" i="8"/>
</calcChain>
</file>

<file path=xl/sharedStrings.xml><?xml version="1.0" encoding="utf-8"?>
<sst xmlns="http://schemas.openxmlformats.org/spreadsheetml/2006/main" count="206" uniqueCount="158">
  <si>
    <t>PLANILHA DE ORÇAMENTO</t>
  </si>
  <si>
    <t>Base: Sinapi/SC</t>
  </si>
  <si>
    <t>ITEM</t>
  </si>
  <si>
    <t>FONTE / 
REFERÊNCIA</t>
  </si>
  <si>
    <t>DESCRIÇÃO</t>
  </si>
  <si>
    <t>UNID.</t>
  </si>
  <si>
    <t>QUANTIDADE</t>
  </si>
  <si>
    <t>CUSTO
UNITÁRIO
R$</t>
  </si>
  <si>
    <t xml:space="preserve">BDI  (25,58%)
</t>
  </si>
  <si>
    <t>PREÇO
UNITÁRIO
C/ BDI</t>
  </si>
  <si>
    <t xml:space="preserve">PREÇO TOTAL
</t>
  </si>
  <si>
    <t>1.</t>
  </si>
  <si>
    <t>SERVIÇOS PRELIMINARES</t>
  </si>
  <si>
    <t>1.1</t>
  </si>
  <si>
    <t>SINAPI (C)
74209/001</t>
  </si>
  <si>
    <t>m²</t>
  </si>
  <si>
    <t>1.2</t>
  </si>
  <si>
    <t>unid.</t>
  </si>
  <si>
    <t>TOTAL DO ITEM 1.</t>
  </si>
  <si>
    <t>2.</t>
  </si>
  <si>
    <t>2.1</t>
  </si>
  <si>
    <t>m</t>
  </si>
  <si>
    <t>2.2</t>
  </si>
  <si>
    <t>2.3</t>
  </si>
  <si>
    <t>m³</t>
  </si>
  <si>
    <t>2.4</t>
  </si>
  <si>
    <t>kg</t>
  </si>
  <si>
    <t>SERVIÇOS COMPLEMENTARES</t>
  </si>
  <si>
    <t>3.</t>
  </si>
  <si>
    <t>3.1</t>
  </si>
  <si>
    <t>3.2</t>
  </si>
  <si>
    <t>3.3</t>
  </si>
  <si>
    <t>TOTAL DO ITEM 3.</t>
  </si>
  <si>
    <t>4.</t>
  </si>
  <si>
    <t>4.1</t>
  </si>
  <si>
    <t>4.2</t>
  </si>
  <si>
    <t>4.3</t>
  </si>
  <si>
    <t>TOTAL DO ITEM 4.</t>
  </si>
  <si>
    <t>5.</t>
  </si>
  <si>
    <t>5.1</t>
  </si>
  <si>
    <t>5.2</t>
  </si>
  <si>
    <t>TOTAL DO ITEM 5.</t>
  </si>
  <si>
    <t>TOTAL GERAL</t>
  </si>
  <si>
    <t>Obs: Valores expresso em reais R$</t>
  </si>
  <si>
    <t xml:space="preserve"> As placas de obra e ART do responsável pela execução já estão incluso no custo do BDI</t>
  </si>
  <si>
    <t>Para composição dos preços unitários foi observada a não desoneração conforme lei 12.546/2011</t>
  </si>
  <si>
    <t>Izabel Cristina Berté</t>
  </si>
  <si>
    <t xml:space="preserve">Engenheira Civil </t>
  </si>
  <si>
    <t>CREA SC 083.714-5</t>
  </si>
  <si>
    <t>BDI - BONIFICAÇÕES E DISPESAS INDIRETAS</t>
  </si>
  <si>
    <t xml:space="preserve"> COMPOSIÇÃO ANALÍTICA DO BDI</t>
  </si>
  <si>
    <t>Item componente do BDI</t>
  </si>
  <si>
    <t>%</t>
  </si>
  <si>
    <t>R</t>
  </si>
  <si>
    <t xml:space="preserve"> Riscos e Garantia</t>
  </si>
  <si>
    <t>DF</t>
  </si>
  <si>
    <t xml:space="preserve"> Despesas Financeiras</t>
  </si>
  <si>
    <t>AC</t>
  </si>
  <si>
    <t xml:space="preserve"> Administração Central</t>
  </si>
  <si>
    <t>L</t>
  </si>
  <si>
    <t xml:space="preserve"> Lucro </t>
  </si>
  <si>
    <t>I</t>
  </si>
  <si>
    <t>Impostos</t>
  </si>
  <si>
    <r>
      <t>I</t>
    </r>
    <r>
      <rPr>
        <vertAlign val="subscript"/>
        <sz val="9"/>
        <color indexed="8"/>
        <rFont val="Arial"/>
        <family val="2"/>
      </rPr>
      <t>1</t>
    </r>
  </si>
  <si>
    <t xml:space="preserve"> Pis </t>
  </si>
  <si>
    <r>
      <t>I</t>
    </r>
    <r>
      <rPr>
        <vertAlign val="subscript"/>
        <sz val="9"/>
        <color indexed="8"/>
        <rFont val="Arial"/>
        <family val="2"/>
      </rPr>
      <t>2</t>
    </r>
    <r>
      <rPr>
        <sz val="10"/>
        <color rgb="FF000000"/>
        <rFont val="Times New Roman"/>
        <charset val="204"/>
      </rPr>
      <t/>
    </r>
  </si>
  <si>
    <t xml:space="preserve"> Cofins </t>
  </si>
  <si>
    <r>
      <t>I</t>
    </r>
    <r>
      <rPr>
        <vertAlign val="subscript"/>
        <sz val="9"/>
        <color indexed="8"/>
        <rFont val="Arial"/>
        <family val="2"/>
      </rPr>
      <t>3</t>
    </r>
    <r>
      <rPr>
        <sz val="10"/>
        <color rgb="FF000000"/>
        <rFont val="Times New Roman"/>
        <charset val="204"/>
      </rPr>
      <t/>
    </r>
  </si>
  <si>
    <t xml:space="preserve"> ISS </t>
  </si>
  <si>
    <r>
      <t>BDI = { [</t>
    </r>
    <r>
      <rPr>
        <sz val="9"/>
        <color indexed="8"/>
        <rFont val="Arial"/>
        <family val="2"/>
      </rPr>
      <t xml:space="preserve"> (1+</t>
    </r>
    <r>
      <rPr>
        <b/>
        <sz val="9"/>
        <color indexed="8"/>
        <rFont val="Arial"/>
        <family val="2"/>
      </rPr>
      <t>AC</t>
    </r>
    <r>
      <rPr>
        <sz val="9"/>
        <color indexed="8"/>
        <rFont val="Arial"/>
        <family val="2"/>
      </rPr>
      <t>/100) x (1+</t>
    </r>
    <r>
      <rPr>
        <b/>
        <sz val="9"/>
        <color indexed="8"/>
        <rFont val="Arial"/>
        <family val="2"/>
      </rPr>
      <t>DF</t>
    </r>
    <r>
      <rPr>
        <sz val="9"/>
        <color indexed="8"/>
        <rFont val="Arial"/>
        <family val="2"/>
      </rPr>
      <t>/100) x (1+</t>
    </r>
    <r>
      <rPr>
        <b/>
        <sz val="9"/>
        <color indexed="8"/>
        <rFont val="Arial"/>
        <family val="2"/>
      </rPr>
      <t>R</t>
    </r>
    <r>
      <rPr>
        <sz val="9"/>
        <color indexed="8"/>
        <rFont val="Arial"/>
        <family val="2"/>
      </rPr>
      <t>/100) x (1+</t>
    </r>
    <r>
      <rPr>
        <b/>
        <sz val="9"/>
        <color indexed="8"/>
        <rFont val="Arial"/>
        <family val="2"/>
      </rPr>
      <t>L</t>
    </r>
    <r>
      <rPr>
        <sz val="9"/>
        <color indexed="8"/>
        <rFont val="Arial"/>
        <family val="2"/>
      </rPr>
      <t>/100) / (1-</t>
    </r>
    <r>
      <rPr>
        <b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>/100) ] -1 } x 100</t>
    </r>
  </si>
  <si>
    <r>
      <t>(1+</t>
    </r>
    <r>
      <rPr>
        <b/>
        <sz val="9"/>
        <color indexed="8"/>
        <rFont val="Arial"/>
        <family val="2"/>
      </rPr>
      <t>AC</t>
    </r>
    <r>
      <rPr>
        <sz val="9"/>
        <color indexed="8"/>
        <rFont val="Arial"/>
        <family val="2"/>
      </rPr>
      <t>/100)</t>
    </r>
  </si>
  <si>
    <t>=</t>
  </si>
  <si>
    <r>
      <t xml:space="preserve"> (1+</t>
    </r>
    <r>
      <rPr>
        <b/>
        <sz val="9"/>
        <color indexed="8"/>
        <rFont val="Arial"/>
        <family val="2"/>
      </rPr>
      <t>DF</t>
    </r>
    <r>
      <rPr>
        <sz val="9"/>
        <color indexed="8"/>
        <rFont val="Arial"/>
        <family val="2"/>
      </rPr>
      <t xml:space="preserve">/100) </t>
    </r>
  </si>
  <si>
    <r>
      <t>(1+</t>
    </r>
    <r>
      <rPr>
        <b/>
        <sz val="9"/>
        <color indexed="8"/>
        <rFont val="Arial"/>
        <family val="2"/>
      </rPr>
      <t>R</t>
    </r>
    <r>
      <rPr>
        <sz val="9"/>
        <color indexed="8"/>
        <rFont val="Arial"/>
        <family val="2"/>
      </rPr>
      <t xml:space="preserve">/100) </t>
    </r>
  </si>
  <si>
    <r>
      <t>(1+</t>
    </r>
    <r>
      <rPr>
        <b/>
        <sz val="9"/>
        <color indexed="8"/>
        <rFont val="Arial"/>
        <family val="2"/>
      </rPr>
      <t>L</t>
    </r>
    <r>
      <rPr>
        <sz val="9"/>
        <color indexed="8"/>
        <rFont val="Arial"/>
        <family val="2"/>
      </rPr>
      <t>/100)</t>
    </r>
  </si>
  <si>
    <r>
      <t xml:space="preserve"> (1-</t>
    </r>
    <r>
      <rPr>
        <b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 xml:space="preserve">/100) </t>
    </r>
  </si>
  <si>
    <r>
      <t>(1+</t>
    </r>
    <r>
      <rPr>
        <b/>
        <sz val="9"/>
        <color indexed="8"/>
        <rFont val="Arial"/>
        <family val="2"/>
      </rPr>
      <t>AC</t>
    </r>
    <r>
      <rPr>
        <sz val="9"/>
        <color indexed="8"/>
        <rFont val="Arial"/>
        <family val="2"/>
      </rPr>
      <t>/100) x (1+</t>
    </r>
    <r>
      <rPr>
        <b/>
        <sz val="9"/>
        <color indexed="8"/>
        <rFont val="Arial"/>
        <family val="2"/>
      </rPr>
      <t>DF</t>
    </r>
    <r>
      <rPr>
        <sz val="9"/>
        <color indexed="8"/>
        <rFont val="Arial"/>
        <family val="2"/>
      </rPr>
      <t>/100) x (1+</t>
    </r>
    <r>
      <rPr>
        <b/>
        <sz val="9"/>
        <color indexed="8"/>
        <rFont val="Arial"/>
        <family val="2"/>
      </rPr>
      <t>R</t>
    </r>
    <r>
      <rPr>
        <sz val="9"/>
        <color indexed="8"/>
        <rFont val="Arial"/>
        <family val="2"/>
      </rPr>
      <t>/100) x (1+</t>
    </r>
    <r>
      <rPr>
        <b/>
        <sz val="9"/>
        <color indexed="8"/>
        <rFont val="Arial"/>
        <family val="2"/>
      </rPr>
      <t>L</t>
    </r>
    <r>
      <rPr>
        <sz val="9"/>
        <color indexed="8"/>
        <rFont val="Arial"/>
        <family val="2"/>
      </rPr>
      <t xml:space="preserve">/100) </t>
    </r>
    <r>
      <rPr>
        <b/>
        <sz val="9"/>
        <color indexed="8"/>
        <rFont val="Arial"/>
        <family val="2"/>
      </rPr>
      <t/>
    </r>
  </si>
  <si>
    <r>
      <t xml:space="preserve"> (1-</t>
    </r>
    <r>
      <rPr>
        <b/>
        <sz val="9"/>
        <color indexed="8"/>
        <rFont val="Arial"/>
        <family val="2"/>
      </rPr>
      <t>I</t>
    </r>
    <r>
      <rPr>
        <sz val="9"/>
        <color indexed="8"/>
        <rFont val="Arial"/>
        <family val="2"/>
      </rPr>
      <t>/100)</t>
    </r>
  </si>
  <si>
    <t>Engenheira Civil</t>
  </si>
  <si>
    <t>CREA/SC 083.714-5</t>
  </si>
  <si>
    <t>CRONOGRAMA FÍSICO - FINANCEIRO</t>
  </si>
  <si>
    <t>VALOR (R$)/BDI INCLUSO</t>
  </si>
  <si>
    <t>MÊS 01</t>
  </si>
  <si>
    <t>MÊS 02</t>
  </si>
  <si>
    <t>MÊS 03</t>
  </si>
  <si>
    <t>R$</t>
  </si>
  <si>
    <t xml:space="preserve"> %</t>
  </si>
  <si>
    <t>VALORES ACUMULADOS</t>
  </si>
  <si>
    <t>PROJETO DE MURO DE CONTENÇÃO, MURO SIMPLES E ESCADA</t>
  </si>
  <si>
    <t>Secretaria Municipal da Educação – Prefeitura Municipal de Benedito Novo/SC.</t>
  </si>
  <si>
    <t>Placa de obra em chapa galvanizada - colocada</t>
  </si>
  <si>
    <t>Regularização e compactação do fundo de valas</t>
  </si>
  <si>
    <t>CONCRETO ARMADO</t>
  </si>
  <si>
    <t>5.3</t>
  </si>
  <si>
    <t>5.4</t>
  </si>
  <si>
    <t>Benedito Novo, Abril de 2017</t>
  </si>
  <si>
    <t>SINAPI (C)
94097</t>
  </si>
  <si>
    <t>SINAPI (C)
74156/003</t>
  </si>
  <si>
    <t>Lastro de concreto magro (e=3,0 cm) - preparo mecânico</t>
  </si>
  <si>
    <t>SINAPI (C)
83534</t>
  </si>
  <si>
    <t>SINAPI (C)
5651</t>
  </si>
  <si>
    <t>SINAPI (C)
92778</t>
  </si>
  <si>
    <t>SINAPI (C)
94965</t>
  </si>
  <si>
    <t>MURO SIMPLES</t>
  </si>
  <si>
    <t>6.</t>
  </si>
  <si>
    <t>6.1</t>
  </si>
  <si>
    <t>SINAPI (C)
9537</t>
  </si>
  <si>
    <t>Limpeza final da obra</t>
  </si>
  <si>
    <t>TOTAL DO ITEM 6.</t>
  </si>
  <si>
    <t>Forma de madeira comum para Fundações  - reaproveitamento 5X</t>
  </si>
  <si>
    <t xml:space="preserve"> ESCADA</t>
  </si>
  <si>
    <t>SERVIÇOS FINAIS</t>
  </si>
  <si>
    <t>6.2</t>
  </si>
  <si>
    <t>6.3</t>
  </si>
  <si>
    <t xml:space="preserve">Secretaria Municipal da Educação </t>
  </si>
  <si>
    <t>Prefeitura Municipal de Benedito Novo</t>
  </si>
  <si>
    <t>Valores unitários obtidos através da tabela SINAPI_Fevereiro/2017</t>
  </si>
  <si>
    <t>SINAPI (C)
74077/003</t>
  </si>
  <si>
    <t>Locação da obra, com reaproveitamento 3 X</t>
  </si>
  <si>
    <t>Estaca a trado (broca) manual , diâmetro 20 cm</t>
  </si>
  <si>
    <t>Armação aço CA-60, Diametro 5,0 mm - Fornecimento/corte/montagem</t>
  </si>
  <si>
    <t>Armação aço CA-50, Diametro 8,0 mm - Fornecimento/corte/montagem</t>
  </si>
  <si>
    <t>SINAPI (C)
92775</t>
  </si>
  <si>
    <t>SINAPI (C)
92777</t>
  </si>
  <si>
    <t>Concreto fck=25MPa (traço 1:2,3:2,7 - cimento, areia média e brita 1), incluindo preparo, lançamento, adensamento.</t>
  </si>
  <si>
    <t>SINAPI (C)
83518</t>
  </si>
  <si>
    <t>Alvenaria de embasamento E=20 cm com bloco de concreto</t>
  </si>
  <si>
    <t>SINAPI (C)
87473</t>
  </si>
  <si>
    <t>Alvenaria de vedação de blocos ceramicos furados, espessura 14 cm  - MURO</t>
  </si>
  <si>
    <t>Cerca/Alambrado estruturada por tubos de aço galvanizado com tela de aço galvanizado malha 5x5 cm</t>
  </si>
  <si>
    <t>SINAPI (C)
74244/001</t>
  </si>
  <si>
    <t>SINAPI (C)
85188</t>
  </si>
  <si>
    <t>Portões em tubo de aço galvanizado</t>
  </si>
  <si>
    <t>SINAPI (C)
74106/001</t>
  </si>
  <si>
    <t>Impermeabilização de muro de contenção com tinta betuminosa (2 demãos)</t>
  </si>
  <si>
    <t>SINAPI (C)
73881/001</t>
  </si>
  <si>
    <t>SINAPI (C)
73902/001</t>
  </si>
  <si>
    <t>SINAPI (C)
73816/001</t>
  </si>
  <si>
    <t>Execução de dreno com manta geotextil (bidin)</t>
  </si>
  <si>
    <t>Camada drenante com brita 3</t>
  </si>
  <si>
    <t>Dreno com tubo de pvc corrugado flexível perfurado DN 100</t>
  </si>
  <si>
    <t>SINAPI (C)
92776</t>
  </si>
  <si>
    <t>Armação aço CA-50, Diametro 10,0 mm - Fornecimento/corte/montagem</t>
  </si>
  <si>
    <t>Armação aço CA-50, Diametro 6,3 mm - Fornecimento/corte/montagem</t>
  </si>
  <si>
    <t>SINAPI (C)
84863</t>
  </si>
  <si>
    <t>Guarda corpo com corrimão em tubo de aço galvanizado 3/4"</t>
  </si>
  <si>
    <t>Chapisco (traço 1:3) e Reboco de 10 mm (traço 1:2:8)</t>
  </si>
  <si>
    <t>SINAPI (C)
87894/90408</t>
  </si>
  <si>
    <t>SINAPI (C)
88415/95626</t>
  </si>
  <si>
    <t>Aplicação de selador acrilico (1 demão)  e pintura com tinta acrílica p/ areas externas (2 demãos)</t>
  </si>
  <si>
    <t>____________________________</t>
  </si>
  <si>
    <t>2.5</t>
  </si>
  <si>
    <t>2.6</t>
  </si>
  <si>
    <t>2.7</t>
  </si>
  <si>
    <t>4.4</t>
  </si>
  <si>
    <t>5.5</t>
  </si>
  <si>
    <t>5.6</t>
  </si>
  <si>
    <t>TOTAL DO ITEM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</si>
</sst>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#,##0.00\ ;\-#,##0.00\ ;&quot; -&quot;#\ ;@\ "/>
    <numFmt numFmtId="167" formatCode="#,###.00"/>
    <numFmt numFmtId="168" formatCode="_(&quot;R$ &quot;* #,##0.00_);_(&quot;R$ &quot;* \(#,##0.00\);_(&quot;R$ &quot;* &quot;-&quot;??_);_(@_)"/>
    <numFmt numFmtId="169" formatCode="_-* #,##0.00\ &quot;Esc.&quot;_-;\-* #,##0.00\ &quot;Esc.&quot;_-;_-* &quot;-&quot;??\ &quot;Esc.&quot;_-;_-@_-"/>
    <numFmt numFmtId="170" formatCode="#,##0.00000"/>
    <numFmt numFmtId="171" formatCode="0.0000"/>
    <numFmt numFmtId="172" formatCode="_-* #,##0.00_-;\-* #,##0.00_-;_-* \-??_-;_-@_-"/>
    <numFmt numFmtId="173" formatCode="0.0%"/>
    <numFmt numFmtId="174" formatCode="&quot;R$ &quot;#,##0.00"/>
  </numFmts>
  <fonts count="42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sz val="11"/>
      <color indexed="10"/>
      <name val="Arial"/>
      <family val="2"/>
    </font>
    <font>
      <b/>
      <sz val="12"/>
      <name val="Calibri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sz val="11"/>
      <color indexed="17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12"/>
      <name val="Arial"/>
      <family val="2"/>
    </font>
    <font>
      <sz val="8"/>
      <name val="Calibri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1"/>
      <color rgb="FF000000"/>
      <name val="Arial"/>
      <family val="2"/>
    </font>
    <font>
      <b/>
      <u/>
      <sz val="14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vertAlign val="subscript"/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i/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1"/>
        <bgColor indexed="26"/>
      </patternFill>
    </fill>
    <fill>
      <patternFill patternType="solid">
        <fgColor indexed="31"/>
        <bgColor indexed="4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7" fillId="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6" fillId="0" borderId="17" applyNumberFormat="0" applyFill="0" applyAlignment="0" applyProtection="0"/>
    <xf numFmtId="165" fontId="6" fillId="0" borderId="0" applyFont="0" applyFill="0" applyBorder="0" applyAlignment="0" applyProtection="0"/>
    <xf numFmtId="166" fontId="24" fillId="0" borderId="0"/>
  </cellStyleXfs>
  <cellXfs count="243">
    <xf numFmtId="0" fontId="0" fillId="0" borderId="0" xfId="0" applyFill="1" applyBorder="1" applyAlignment="1">
      <alignment horizontal="left" vertical="top"/>
    </xf>
    <xf numFmtId="0" fontId="6" fillId="0" borderId="0" xfId="2" applyAlignment="1">
      <alignment vertical="center"/>
    </xf>
    <xf numFmtId="0" fontId="6" fillId="0" borderId="0" xfId="2" applyAlignment="1">
      <alignment horizontal="left" vertical="center"/>
    </xf>
    <xf numFmtId="0" fontId="6" fillId="0" borderId="0" xfId="2" applyFill="1" applyAlignment="1">
      <alignment vertical="center"/>
    </xf>
    <xf numFmtId="0" fontId="6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5" fontId="11" fillId="0" borderId="0" xfId="3" applyNumberFormat="1" applyFont="1" applyAlignment="1">
      <alignment horizontal="center"/>
    </xf>
    <xf numFmtId="0" fontId="6" fillId="0" borderId="0" xfId="2" applyFont="1"/>
    <xf numFmtId="0" fontId="3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/>
    </xf>
    <xf numFmtId="0" fontId="14" fillId="4" borderId="9" xfId="2" applyFont="1" applyFill="1" applyBorder="1" applyAlignment="1">
      <alignment horizontal="left" vertical="center"/>
    </xf>
    <xf numFmtId="0" fontId="15" fillId="4" borderId="9" xfId="2" applyFont="1" applyFill="1" applyBorder="1" applyAlignment="1">
      <alignment horizontal="left" vertical="center"/>
    </xf>
    <xf numFmtId="0" fontId="15" fillId="4" borderId="9" xfId="2" applyFont="1" applyFill="1" applyBorder="1" applyAlignment="1">
      <alignment vertical="center"/>
    </xf>
    <xf numFmtId="0" fontId="15" fillId="4" borderId="10" xfId="2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/>
    </xf>
    <xf numFmtId="43" fontId="3" fillId="0" borderId="9" xfId="1" applyNumberFormat="1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43" fontId="3" fillId="0" borderId="9" xfId="2" applyNumberFormat="1" applyFont="1" applyFill="1" applyBorder="1" applyAlignment="1">
      <alignment horizontal="right" vertical="center" wrapText="1"/>
    </xf>
    <xf numFmtId="43" fontId="3" fillId="0" borderId="10" xfId="2" applyNumberFormat="1" applyFont="1" applyFill="1" applyBorder="1" applyAlignment="1">
      <alignment horizontal="right" vertical="center" wrapText="1"/>
    </xf>
    <xf numFmtId="0" fontId="3" fillId="0" borderId="9" xfId="2" applyFont="1" applyFill="1" applyBorder="1" applyAlignment="1">
      <alignment horizontal="left" vertical="center" wrapText="1"/>
    </xf>
    <xf numFmtId="43" fontId="14" fillId="3" borderId="10" xfId="2" applyNumberFormat="1" applyFont="1" applyFill="1" applyBorder="1" applyAlignment="1">
      <alignment vertical="center"/>
    </xf>
    <xf numFmtId="0" fontId="3" fillId="0" borderId="9" xfId="2" applyFont="1" applyFill="1" applyBorder="1" applyAlignment="1">
      <alignment horizontal="center" vertical="center"/>
    </xf>
    <xf numFmtId="43" fontId="3" fillId="0" borderId="9" xfId="2" applyNumberFormat="1" applyFont="1" applyFill="1" applyBorder="1" applyAlignment="1">
      <alignment vertical="center"/>
    </xf>
    <xf numFmtId="0" fontId="6" fillId="0" borderId="0" xfId="2" applyFill="1"/>
    <xf numFmtId="0" fontId="3" fillId="0" borderId="8" xfId="2" applyFont="1" applyFill="1" applyBorder="1" applyAlignment="1">
      <alignment horizontal="center" vertical="center"/>
    </xf>
    <xf numFmtId="43" fontId="3" fillId="0" borderId="9" xfId="3" applyNumberFormat="1" applyFont="1" applyFill="1" applyBorder="1" applyAlignment="1">
      <alignment horizontal="right" vertical="center"/>
    </xf>
    <xf numFmtId="43" fontId="15" fillId="8" borderId="16" xfId="2" applyNumberFormat="1" applyFont="1" applyFill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20" fillId="0" borderId="0" xfId="2" applyFont="1" applyBorder="1"/>
    <xf numFmtId="0" fontId="3" fillId="0" borderId="0" xfId="2" applyFont="1" applyBorder="1" applyAlignment="1">
      <alignment horizontal="left" vertical="center"/>
    </xf>
    <xf numFmtId="0" fontId="6" fillId="0" borderId="0" xfId="2" applyBorder="1" applyAlignment="1">
      <alignment vertical="center"/>
    </xf>
    <xf numFmtId="0" fontId="16" fillId="0" borderId="0" xfId="2" applyFont="1" applyBorder="1" applyAlignment="1">
      <alignment vertical="center"/>
    </xf>
    <xf numFmtId="0" fontId="6" fillId="0" borderId="0" xfId="2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6" fillId="0" borderId="0" xfId="2" applyFill="1" applyBorder="1" applyAlignment="1">
      <alignment vertical="center"/>
    </xf>
    <xf numFmtId="0" fontId="6" fillId="0" borderId="0" xfId="2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ill="1" applyAlignment="1">
      <alignment horizontal="left" vertical="center"/>
    </xf>
    <xf numFmtId="2" fontId="22" fillId="0" borderId="0" xfId="2" applyNumberFormat="1" applyFont="1" applyFill="1" applyBorder="1" applyAlignment="1">
      <alignment vertical="center"/>
    </xf>
    <xf numFmtId="2" fontId="22" fillId="0" borderId="0" xfId="2" applyNumberFormat="1" applyFont="1" applyFill="1" applyBorder="1" applyAlignment="1">
      <alignment horizontal="left" vertical="center"/>
    </xf>
    <xf numFmtId="39" fontId="22" fillId="0" borderId="0" xfId="2" applyNumberFormat="1" applyFont="1" applyFill="1" applyBorder="1" applyAlignment="1">
      <alignment horizontal="center" vertical="center"/>
    </xf>
    <xf numFmtId="167" fontId="22" fillId="0" borderId="0" xfId="2" applyNumberFormat="1" applyFont="1" applyFill="1" applyBorder="1" applyAlignment="1">
      <alignment horizontal="right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49" fontId="22" fillId="0" borderId="0" xfId="2" applyNumberFormat="1" applyFont="1" applyFill="1" applyBorder="1" applyAlignment="1">
      <alignment vertical="center"/>
    </xf>
    <xf numFmtId="49" fontId="22" fillId="0" borderId="0" xfId="2" applyNumberFormat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 shrinkToFit="1"/>
    </xf>
    <xf numFmtId="0" fontId="23" fillId="0" borderId="0" xfId="2" applyFont="1" applyFill="1" applyBorder="1" applyAlignment="1">
      <alignment horizontal="center" vertical="center"/>
    </xf>
    <xf numFmtId="4" fontId="23" fillId="0" borderId="0" xfId="2" applyNumberFormat="1" applyFont="1" applyFill="1" applyBorder="1" applyAlignment="1">
      <alignment horizontal="right" vertical="center"/>
    </xf>
    <xf numFmtId="4" fontId="22" fillId="0" borderId="0" xfId="2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horizontal="left" vertical="center" wrapText="1" shrinkToFit="1"/>
    </xf>
    <xf numFmtId="2" fontId="22" fillId="0" borderId="0" xfId="2" applyNumberFormat="1" applyFont="1" applyFill="1" applyBorder="1" applyAlignment="1">
      <alignment horizontal="center" vertical="center"/>
    </xf>
    <xf numFmtId="0" fontId="6" fillId="9" borderId="0" xfId="2" applyFill="1" applyAlignment="1">
      <alignment vertical="center"/>
    </xf>
    <xf numFmtId="0" fontId="6" fillId="0" borderId="0" xfId="17"/>
    <xf numFmtId="0" fontId="6" fillId="0" borderId="21" xfId="17" applyBorder="1"/>
    <xf numFmtId="0" fontId="6" fillId="0" borderId="0" xfId="17" applyBorder="1"/>
    <xf numFmtId="0" fontId="6" fillId="0" borderId="22" xfId="17" applyBorder="1"/>
    <xf numFmtId="0" fontId="6" fillId="0" borderId="18" xfId="17" applyBorder="1"/>
    <xf numFmtId="0" fontId="6" fillId="0" borderId="19" xfId="17" applyBorder="1"/>
    <xf numFmtId="0" fontId="6" fillId="0" borderId="20" xfId="17" applyBorder="1"/>
    <xf numFmtId="0" fontId="29" fillId="0" borderId="21" xfId="17" applyFont="1" applyBorder="1"/>
    <xf numFmtId="0" fontId="29" fillId="0" borderId="0" xfId="17" applyFont="1" applyBorder="1"/>
    <xf numFmtId="0" fontId="29" fillId="0" borderId="0" xfId="17" applyFont="1" applyBorder="1" applyAlignment="1">
      <alignment horizontal="center"/>
    </xf>
    <xf numFmtId="10" fontId="29" fillId="0" borderId="22" xfId="17" applyNumberFormat="1" applyFont="1" applyBorder="1"/>
    <xf numFmtId="0" fontId="30" fillId="0" borderId="0" xfId="17" applyFont="1" applyFill="1" applyBorder="1"/>
    <xf numFmtId="0" fontId="29" fillId="0" borderId="0" xfId="17" applyFont="1" applyFill="1" applyBorder="1" applyAlignment="1">
      <alignment horizontal="center"/>
    </xf>
    <xf numFmtId="0" fontId="29" fillId="0" borderId="0" xfId="17" applyFont="1" applyFill="1" applyBorder="1"/>
    <xf numFmtId="10" fontId="29" fillId="0" borderId="22" xfId="17" applyNumberFormat="1" applyFont="1" applyFill="1" applyBorder="1"/>
    <xf numFmtId="0" fontId="32" fillId="0" borderId="0" xfId="17" applyFont="1" applyBorder="1" applyAlignment="1">
      <alignment horizontal="right" wrapText="1"/>
    </xf>
    <xf numFmtId="0" fontId="32" fillId="0" borderId="22" xfId="17" applyFont="1" applyBorder="1" applyAlignment="1"/>
    <xf numFmtId="0" fontId="33" fillId="0" borderId="0" xfId="17" applyFont="1" applyBorder="1" applyAlignment="1">
      <alignment horizontal="right" wrapText="1"/>
    </xf>
    <xf numFmtId="0" fontId="34" fillId="0" borderId="8" xfId="17" applyFont="1" applyBorder="1" applyAlignment="1">
      <alignment horizontal="center" wrapText="1"/>
    </xf>
    <xf numFmtId="4" fontId="1" fillId="0" borderId="10" xfId="17" applyNumberFormat="1" applyFont="1" applyBorder="1" applyAlignment="1">
      <alignment horizontal="center" wrapText="1"/>
    </xf>
    <xf numFmtId="10" fontId="35" fillId="0" borderId="0" xfId="17" applyNumberFormat="1" applyFont="1" applyBorder="1" applyAlignment="1">
      <alignment horizontal="center" wrapText="1"/>
    </xf>
    <xf numFmtId="0" fontId="35" fillId="0" borderId="22" xfId="17" applyFont="1" applyBorder="1" applyAlignment="1">
      <alignment horizontal="justify" vertical="justify" wrapText="1"/>
    </xf>
    <xf numFmtId="0" fontId="34" fillId="11" borderId="8" xfId="17" applyFont="1" applyFill="1" applyBorder="1" applyAlignment="1">
      <alignment horizontal="center" wrapText="1"/>
    </xf>
    <xf numFmtId="4" fontId="1" fillId="11" borderId="10" xfId="17" applyNumberFormat="1" applyFont="1" applyFill="1" applyBorder="1" applyAlignment="1">
      <alignment horizontal="center" wrapText="1"/>
    </xf>
    <xf numFmtId="0" fontId="35" fillId="0" borderId="22" xfId="17" applyFont="1" applyBorder="1" applyAlignment="1">
      <alignment wrapText="1"/>
    </xf>
    <xf numFmtId="9" fontId="35" fillId="0" borderId="22" xfId="17" applyNumberFormat="1" applyFont="1" applyBorder="1" applyAlignment="1">
      <alignment wrapText="1"/>
    </xf>
    <xf numFmtId="0" fontId="35" fillId="0" borderId="22" xfId="17" applyFont="1" applyBorder="1" applyAlignment="1">
      <alignment horizontal="right" wrapText="1"/>
    </xf>
    <xf numFmtId="0" fontId="34" fillId="11" borderId="14" xfId="17" applyFont="1" applyFill="1" applyBorder="1" applyAlignment="1">
      <alignment horizontal="center" wrapText="1"/>
    </xf>
    <xf numFmtId="4" fontId="1" fillId="11" borderId="16" xfId="17" applyNumberFormat="1" applyFont="1" applyFill="1" applyBorder="1" applyAlignment="1">
      <alignment horizontal="center" wrapText="1"/>
    </xf>
    <xf numFmtId="0" fontId="34" fillId="0" borderId="0" xfId="17" applyFont="1" applyBorder="1" applyAlignment="1">
      <alignment horizontal="center" wrapText="1"/>
    </xf>
    <xf numFmtId="0" fontId="35" fillId="0" borderId="0" xfId="17" applyFont="1" applyBorder="1" applyAlignment="1">
      <alignment wrapText="1"/>
    </xf>
    <xf numFmtId="0" fontId="34" fillId="0" borderId="0" xfId="17" applyFont="1" applyBorder="1" applyAlignment="1">
      <alignment horizontal="right"/>
    </xf>
    <xf numFmtId="0" fontId="6" fillId="0" borderId="0" xfId="17" applyBorder="1" applyAlignment="1">
      <alignment horizontal="center"/>
    </xf>
    <xf numFmtId="170" fontId="6" fillId="0" borderId="0" xfId="17" applyNumberFormat="1" applyBorder="1"/>
    <xf numFmtId="10" fontId="6" fillId="0" borderId="22" xfId="17" applyNumberFormat="1" applyBorder="1"/>
    <xf numFmtId="0" fontId="7" fillId="0" borderId="0" xfId="17" applyFont="1" applyAlignment="1">
      <alignment horizontal="center" vertical="center" wrapText="1"/>
    </xf>
    <xf numFmtId="0" fontId="34" fillId="0" borderId="1" xfId="17" applyFont="1" applyBorder="1" applyAlignment="1">
      <alignment horizontal="center"/>
    </xf>
    <xf numFmtId="0" fontId="6" fillId="0" borderId="1" xfId="17" applyBorder="1" applyAlignment="1">
      <alignment horizontal="center"/>
    </xf>
    <xf numFmtId="171" fontId="6" fillId="0" borderId="22" xfId="17" applyNumberFormat="1" applyBorder="1" applyAlignment="1">
      <alignment horizontal="center"/>
    </xf>
    <xf numFmtId="0" fontId="34" fillId="0" borderId="0" xfId="17" applyFont="1" applyBorder="1" applyAlignment="1">
      <alignment horizontal="center"/>
    </xf>
    <xf numFmtId="4" fontId="6" fillId="0" borderId="0" xfId="17" applyNumberFormat="1" applyBorder="1" applyAlignment="1">
      <alignment horizontal="center"/>
    </xf>
    <xf numFmtId="0" fontId="6" fillId="0" borderId="22" xfId="17" applyBorder="1" applyAlignment="1">
      <alignment horizontal="center"/>
    </xf>
    <xf numFmtId="10" fontId="7" fillId="6" borderId="22" xfId="17" applyNumberFormat="1" applyFont="1" applyFill="1" applyBorder="1" applyAlignment="1">
      <alignment horizontal="center"/>
    </xf>
    <xf numFmtId="0" fontId="29" fillId="0" borderId="27" xfId="17" applyFont="1" applyBorder="1"/>
    <xf numFmtId="0" fontId="29" fillId="0" borderId="28" xfId="17" applyFont="1" applyBorder="1"/>
    <xf numFmtId="0" fontId="29" fillId="0" borderId="28" xfId="17" applyFont="1" applyBorder="1" applyAlignment="1">
      <alignment horizontal="center"/>
    </xf>
    <xf numFmtId="0" fontId="29" fillId="0" borderId="28" xfId="17" applyFont="1" applyFill="1" applyBorder="1"/>
    <xf numFmtId="10" fontId="29" fillId="0" borderId="29" xfId="17" applyNumberFormat="1" applyFont="1" applyFill="1" applyBorder="1"/>
    <xf numFmtId="0" fontId="38" fillId="0" borderId="0" xfId="17" applyFont="1" applyAlignment="1"/>
    <xf numFmtId="0" fontId="6" fillId="0" borderId="0" xfId="2" applyBorder="1"/>
    <xf numFmtId="0" fontId="31" fillId="12" borderId="0" xfId="6" applyNumberFormat="1" applyFont="1" applyFill="1" applyBorder="1" applyAlignment="1" applyProtection="1">
      <alignment horizontal="left" vertical="center" wrapText="1"/>
    </xf>
    <xf numFmtId="172" fontId="31" fillId="12" borderId="0" xfId="41" applyNumberFormat="1" applyFont="1" applyFill="1" applyBorder="1" applyAlignment="1">
      <alignment horizontal="right" wrapText="1"/>
    </xf>
    <xf numFmtId="0" fontId="39" fillId="0" borderId="0" xfId="6" applyNumberFormat="1" applyFont="1" applyFill="1" applyBorder="1" applyAlignment="1" applyProtection="1">
      <alignment vertical="center"/>
    </xf>
    <xf numFmtId="0" fontId="40" fillId="0" borderId="0" xfId="6" applyNumberFormat="1" applyFont="1" applyFill="1" applyBorder="1" applyAlignment="1" applyProtection="1">
      <alignment horizontal="center" vertical="center" wrapText="1"/>
    </xf>
    <xf numFmtId="0" fontId="31" fillId="12" borderId="0" xfId="2" applyFont="1" applyFill="1" applyBorder="1" applyAlignment="1">
      <alignment horizontal="right" wrapText="1"/>
    </xf>
    <xf numFmtId="1" fontId="31" fillId="13" borderId="5" xfId="41" applyNumberFormat="1" applyFont="1" applyFill="1" applyBorder="1" applyAlignment="1">
      <alignment horizontal="center" vertical="center" wrapText="1"/>
    </xf>
    <xf numFmtId="0" fontId="31" fillId="13" borderId="6" xfId="2" applyFont="1" applyFill="1" applyBorder="1" applyAlignment="1">
      <alignment horizontal="center" vertical="center" wrapText="1"/>
    </xf>
    <xf numFmtId="172" fontId="31" fillId="13" borderId="6" xfId="41" applyNumberFormat="1" applyFont="1" applyFill="1" applyBorder="1" applyAlignment="1">
      <alignment horizontal="center" vertical="top" wrapText="1"/>
    </xf>
    <xf numFmtId="4" fontId="31" fillId="13" borderId="7" xfId="2" applyNumberFormat="1" applyFont="1" applyFill="1" applyBorder="1" applyAlignment="1">
      <alignment horizontal="center" vertical="center"/>
    </xf>
    <xf numFmtId="1" fontId="31" fillId="13" borderId="8" xfId="41" applyNumberFormat="1" applyFont="1" applyFill="1" applyBorder="1" applyAlignment="1">
      <alignment horizontal="center" vertical="center" wrapText="1"/>
    </xf>
    <xf numFmtId="0" fontId="31" fillId="13" borderId="9" xfId="2" applyFont="1" applyFill="1" applyBorder="1" applyAlignment="1">
      <alignment horizontal="center" vertical="top" wrapText="1"/>
    </xf>
    <xf numFmtId="172" fontId="31" fillId="13" borderId="9" xfId="41" applyNumberFormat="1" applyFont="1" applyFill="1" applyBorder="1" applyAlignment="1">
      <alignment horizontal="right" vertical="top" wrapText="1"/>
    </xf>
    <xf numFmtId="4" fontId="31" fillId="13" borderId="10" xfId="2" applyNumberFormat="1" applyFont="1" applyFill="1" applyBorder="1" applyAlignment="1">
      <alignment vertical="top"/>
    </xf>
    <xf numFmtId="4" fontId="31" fillId="13" borderId="8" xfId="2" applyNumberFormat="1" applyFont="1" applyFill="1" applyBorder="1" applyAlignment="1">
      <alignment horizontal="center" vertical="top"/>
    </xf>
    <xf numFmtId="4" fontId="31" fillId="13" borderId="10" xfId="2" applyNumberFormat="1" applyFont="1" applyFill="1" applyBorder="1" applyAlignment="1">
      <alignment horizontal="center" vertical="top"/>
    </xf>
    <xf numFmtId="3" fontId="40" fillId="12" borderId="8" xfId="6" applyNumberFormat="1" applyFont="1" applyFill="1" applyBorder="1" applyAlignment="1" applyProtection="1">
      <alignment horizontal="center" vertical="center" wrapText="1"/>
    </xf>
    <xf numFmtId="3" fontId="40" fillId="12" borderId="9" xfId="2" applyNumberFormat="1" applyFont="1" applyFill="1" applyBorder="1" applyAlignment="1">
      <alignment horizontal="left" vertical="center" wrapText="1"/>
    </xf>
    <xf numFmtId="164" fontId="40" fillId="12" borderId="9" xfId="9" applyFont="1" applyFill="1" applyBorder="1" applyAlignment="1">
      <alignment horizontal="center" vertical="center" wrapText="1"/>
    </xf>
    <xf numFmtId="10" fontId="40" fillId="12" borderId="10" xfId="30" applyNumberFormat="1" applyFont="1" applyFill="1" applyBorder="1" applyAlignment="1" applyProtection="1">
      <alignment horizontal="center" vertical="center" wrapText="1"/>
    </xf>
    <xf numFmtId="164" fontId="40" fillId="0" borderId="8" xfId="9" applyFont="1" applyFill="1" applyBorder="1" applyAlignment="1">
      <alignment horizontal="center" vertical="center" wrapText="1"/>
    </xf>
    <xf numFmtId="173" fontId="6" fillId="0" borderId="10" xfId="30" applyNumberFormat="1" applyFill="1" applyBorder="1" applyAlignment="1">
      <alignment horizontal="center" vertical="center" wrapText="1"/>
    </xf>
    <xf numFmtId="10" fontId="6" fillId="0" borderId="0" xfId="2" applyNumberFormat="1" applyAlignment="1">
      <alignment horizontal="left" vertical="center"/>
    </xf>
    <xf numFmtId="164" fontId="6" fillId="0" borderId="0" xfId="2" applyNumberFormat="1" applyAlignment="1">
      <alignment horizontal="center" vertical="center"/>
    </xf>
    <xf numFmtId="0" fontId="6" fillId="0" borderId="0" xfId="2" applyAlignment="1">
      <alignment horizontal="center" vertical="center"/>
    </xf>
    <xf numFmtId="168" fontId="31" fillId="14" borderId="9" xfId="10" applyFont="1" applyFill="1" applyBorder="1" applyAlignment="1">
      <alignment horizontal="center" vertical="center"/>
    </xf>
    <xf numFmtId="10" fontId="31" fillId="15" borderId="10" xfId="30" applyNumberFormat="1" applyFont="1" applyFill="1" applyBorder="1" applyAlignment="1" applyProtection="1">
      <alignment horizontal="center" vertical="center" wrapText="1"/>
    </xf>
    <xf numFmtId="168" fontId="6" fillId="0" borderId="0" xfId="2" applyNumberFormat="1" applyAlignment="1">
      <alignment horizontal="center" vertical="center"/>
    </xf>
    <xf numFmtId="0" fontId="6" fillId="0" borderId="11" xfId="2" applyBorder="1" applyAlignment="1"/>
    <xf numFmtId="0" fontId="6" fillId="0" borderId="12" xfId="2" applyBorder="1" applyAlignment="1"/>
    <xf numFmtId="0" fontId="6" fillId="0" borderId="13" xfId="2" applyBorder="1" applyAlignment="1"/>
    <xf numFmtId="1" fontId="31" fillId="14" borderId="14" xfId="41" applyNumberFormat="1" applyFont="1" applyFill="1" applyBorder="1" applyAlignment="1"/>
    <xf numFmtId="1" fontId="31" fillId="14" borderId="15" xfId="41" applyNumberFormat="1" applyFont="1" applyFill="1" applyBorder="1" applyAlignment="1"/>
    <xf numFmtId="1" fontId="31" fillId="14" borderId="16" xfId="41" applyNumberFormat="1" applyFont="1" applyFill="1" applyBorder="1" applyAlignment="1"/>
    <xf numFmtId="168" fontId="31" fillId="14" borderId="14" xfId="10" applyFont="1" applyFill="1" applyBorder="1" applyAlignment="1"/>
    <xf numFmtId="173" fontId="6" fillId="0" borderId="16" xfId="30" applyNumberFormat="1" applyFill="1" applyBorder="1" applyAlignment="1">
      <alignment horizontal="center" vertical="center" wrapText="1"/>
    </xf>
    <xf numFmtId="4" fontId="6" fillId="0" borderId="0" xfId="2" applyNumberFormat="1"/>
    <xf numFmtId="174" fontId="6" fillId="0" borderId="0" xfId="2" applyNumberFormat="1"/>
    <xf numFmtId="0" fontId="38" fillId="0" borderId="0" xfId="2" applyFont="1" applyAlignment="1"/>
    <xf numFmtId="0" fontId="41" fillId="0" borderId="0" xfId="2" applyFont="1" applyBorder="1" applyAlignment="1">
      <alignment horizontal="left" vertical="center"/>
    </xf>
    <xf numFmtId="0" fontId="41" fillId="0" borderId="0" xfId="2" applyFont="1" applyBorder="1" applyAlignment="1">
      <alignment vertical="center"/>
    </xf>
    <xf numFmtId="0" fontId="6" fillId="0" borderId="0" xfId="2" applyAlignment="1">
      <alignment horizontal="right"/>
    </xf>
    <xf numFmtId="0" fontId="10" fillId="0" borderId="0" xfId="2" applyFont="1" applyAlignment="1"/>
    <xf numFmtId="0" fontId="8" fillId="0" borderId="0" xfId="2" applyFont="1" applyAlignment="1"/>
    <xf numFmtId="0" fontId="8" fillId="0" borderId="0" xfId="2" applyFont="1" applyAlignment="1">
      <alignment vertical="center" wrapText="1"/>
    </xf>
    <xf numFmtId="17" fontId="13" fillId="0" borderId="4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6" fillId="0" borderId="0" xfId="2" applyBorder="1" applyAlignment="1">
      <alignment horizontal="center"/>
    </xf>
    <xf numFmtId="0" fontId="31" fillId="12" borderId="0" xfId="2" applyFont="1" applyFill="1" applyBorder="1" applyAlignment="1">
      <alignment horizontal="center" wrapText="1"/>
    </xf>
    <xf numFmtId="0" fontId="6" fillId="0" borderId="13" xfId="2" applyBorder="1" applyAlignment="1">
      <alignment horizontal="center"/>
    </xf>
    <xf numFmtId="0" fontId="6" fillId="0" borderId="0" xfId="2" applyAlignment="1">
      <alignment horizontal="center"/>
    </xf>
    <xf numFmtId="0" fontId="8" fillId="0" borderId="0" xfId="17" applyFont="1" applyBorder="1" applyAlignment="1">
      <alignment horizontal="left" vertical="center"/>
    </xf>
    <xf numFmtId="0" fontId="8" fillId="0" borderId="0" xfId="17" applyFont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15" fillId="4" borderId="9" xfId="2" applyFont="1" applyFill="1" applyBorder="1" applyAlignment="1">
      <alignment horizontal="left" vertical="center"/>
    </xf>
    <xf numFmtId="0" fontId="15" fillId="4" borderId="10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right" vertical="center"/>
    </xf>
    <xf numFmtId="0" fontId="14" fillId="0" borderId="9" xfId="2" applyFont="1" applyFill="1" applyBorder="1" applyAlignment="1">
      <alignment horizontal="right" vertical="center"/>
    </xf>
    <xf numFmtId="0" fontId="14" fillId="0" borderId="9" xfId="2" applyFont="1" applyBorder="1" applyAlignment="1">
      <alignment vertical="center"/>
    </xf>
    <xf numFmtId="0" fontId="14" fillId="4" borderId="14" xfId="2" applyFont="1" applyFill="1" applyBorder="1" applyAlignment="1">
      <alignment horizontal="right" vertical="center"/>
    </xf>
    <xf numFmtId="0" fontId="6" fillId="4" borderId="15" xfId="2" applyFill="1" applyBorder="1" applyAlignment="1">
      <alignment vertical="center"/>
    </xf>
    <xf numFmtId="0" fontId="14" fillId="4" borderId="15" xfId="2" applyFont="1" applyFill="1" applyBorder="1" applyAlignment="1">
      <alignment vertical="center"/>
    </xf>
    <xf numFmtId="0" fontId="12" fillId="0" borderId="3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4" fillId="7" borderId="11" xfId="2" applyFont="1" applyFill="1" applyBorder="1" applyAlignment="1">
      <alignment horizontal="center" vertical="center"/>
    </xf>
    <xf numFmtId="0" fontId="14" fillId="7" borderId="12" xfId="2" applyFont="1" applyFill="1" applyBorder="1" applyAlignment="1">
      <alignment horizontal="center" vertical="center"/>
    </xf>
    <xf numFmtId="0" fontId="14" fillId="7" borderId="13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6" fillId="0" borderId="9" xfId="2" applyBorder="1" applyAlignment="1">
      <alignment vertical="center"/>
    </xf>
    <xf numFmtId="0" fontId="7" fillId="0" borderId="0" xfId="2" applyFont="1" applyAlignment="1">
      <alignment horizontal="left" vertical="justify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38" fillId="0" borderId="0" xfId="17" applyFont="1" applyAlignment="1">
      <alignment horizontal="center"/>
    </xf>
    <xf numFmtId="0" fontId="34" fillId="0" borderId="21" xfId="17" applyFont="1" applyBorder="1" applyAlignment="1">
      <alignment horizontal="center"/>
    </xf>
    <xf numFmtId="0" fontId="34" fillId="0" borderId="0" xfId="17" applyFont="1" applyBorder="1" applyAlignment="1">
      <alignment horizontal="center"/>
    </xf>
    <xf numFmtId="0" fontId="34" fillId="0" borderId="22" xfId="17" applyFont="1" applyBorder="1" applyAlignment="1">
      <alignment horizontal="center"/>
    </xf>
    <xf numFmtId="0" fontId="10" fillId="0" borderId="0" xfId="17" applyFont="1" applyAlignment="1">
      <alignment horizontal="center"/>
    </xf>
    <xf numFmtId="0" fontId="8" fillId="0" borderId="0" xfId="17" applyFont="1" applyAlignment="1">
      <alignment horizontal="center"/>
    </xf>
    <xf numFmtId="0" fontId="8" fillId="0" borderId="0" xfId="17" applyFont="1" applyAlignment="1">
      <alignment horizontal="center" vertical="center" wrapText="1"/>
    </xf>
    <xf numFmtId="0" fontId="34" fillId="11" borderId="25" xfId="17" applyFont="1" applyFill="1" applyBorder="1" applyAlignment="1">
      <alignment wrapText="1"/>
    </xf>
    <xf numFmtId="0" fontId="34" fillId="11" borderId="26" xfId="17" applyFont="1" applyFill="1" applyBorder="1" applyAlignment="1">
      <alignment wrapText="1"/>
    </xf>
    <xf numFmtId="0" fontId="28" fillId="0" borderId="21" xfId="17" applyFont="1" applyBorder="1" applyAlignment="1">
      <alignment horizontal="center" vertical="center"/>
    </xf>
    <xf numFmtId="0" fontId="28" fillId="0" borderId="0" xfId="17" applyFont="1" applyBorder="1" applyAlignment="1">
      <alignment horizontal="center" vertical="center"/>
    </xf>
    <xf numFmtId="0" fontId="28" fillId="0" borderId="22" xfId="17" applyFont="1" applyBorder="1" applyAlignment="1">
      <alignment horizontal="center" vertical="center"/>
    </xf>
    <xf numFmtId="0" fontId="30" fillId="10" borderId="5" xfId="17" applyFont="1" applyFill="1" applyBorder="1" applyAlignment="1">
      <alignment horizontal="center" vertical="center" wrapText="1"/>
    </xf>
    <xf numFmtId="0" fontId="30" fillId="10" borderId="8" xfId="17" applyFont="1" applyFill="1" applyBorder="1" applyAlignment="1">
      <alignment horizontal="center" vertical="center" wrapText="1"/>
    </xf>
    <xf numFmtId="0" fontId="30" fillId="10" borderId="6" xfId="17" applyFont="1" applyFill="1" applyBorder="1" applyAlignment="1">
      <alignment horizontal="center" vertical="center" wrapText="1"/>
    </xf>
    <xf numFmtId="0" fontId="30" fillId="10" borderId="9" xfId="17" applyFont="1" applyFill="1" applyBorder="1" applyAlignment="1">
      <alignment horizontal="center" vertical="center" wrapText="1"/>
    </xf>
    <xf numFmtId="0" fontId="31" fillId="10" borderId="7" xfId="17" applyFont="1" applyFill="1" applyBorder="1" applyAlignment="1">
      <alignment horizontal="center" vertical="center" wrapText="1"/>
    </xf>
    <xf numFmtId="0" fontId="31" fillId="10" borderId="10" xfId="17" applyFont="1" applyFill="1" applyBorder="1" applyAlignment="1">
      <alignment horizontal="center" vertical="center" wrapText="1"/>
    </xf>
    <xf numFmtId="0" fontId="34" fillId="0" borderId="23" xfId="17" applyFont="1" applyBorder="1" applyAlignment="1">
      <alignment horizontal="left" wrapText="1"/>
    </xf>
    <xf numFmtId="0" fontId="34" fillId="0" borderId="24" xfId="17" applyFont="1" applyBorder="1" applyAlignment="1">
      <alignment horizontal="left" wrapText="1"/>
    </xf>
    <xf numFmtId="0" fontId="34" fillId="11" borderId="23" xfId="17" applyFont="1" applyFill="1" applyBorder="1" applyAlignment="1">
      <alignment wrapText="1"/>
    </xf>
    <xf numFmtId="0" fontId="34" fillId="11" borderId="24" xfId="17" applyFont="1" applyFill="1" applyBorder="1" applyAlignment="1">
      <alignment wrapText="1"/>
    </xf>
    <xf numFmtId="0" fontId="27" fillId="0" borderId="21" xfId="17" applyFont="1" applyBorder="1" applyAlignment="1">
      <alignment horizontal="left" vertical="center"/>
    </xf>
    <xf numFmtId="0" fontId="27" fillId="0" borderId="0" xfId="17" applyFont="1" applyBorder="1" applyAlignment="1">
      <alignment horizontal="left" vertical="center"/>
    </xf>
    <xf numFmtId="0" fontId="27" fillId="0" borderId="22" xfId="17" applyFont="1" applyBorder="1" applyAlignment="1">
      <alignment horizontal="left" vertical="center"/>
    </xf>
    <xf numFmtId="0" fontId="8" fillId="0" borderId="18" xfId="2" applyFont="1" applyBorder="1" applyAlignment="1">
      <alignment horizontal="center" wrapText="1"/>
    </xf>
    <xf numFmtId="0" fontId="8" fillId="0" borderId="19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8" fillId="0" borderId="21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21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4" fillId="0" borderId="21" xfId="17" applyFont="1" applyBorder="1" applyAlignment="1">
      <alignment horizontal="left"/>
    </xf>
    <xf numFmtId="0" fontId="4" fillId="0" borderId="0" xfId="17" applyFont="1" applyBorder="1" applyAlignment="1">
      <alignment horizontal="left"/>
    </xf>
    <xf numFmtId="0" fontId="4" fillId="0" borderId="22" xfId="17" applyFont="1" applyBorder="1" applyAlignment="1">
      <alignment horizontal="left"/>
    </xf>
    <xf numFmtId="0" fontId="10" fillId="0" borderId="21" xfId="17" applyFont="1" applyBorder="1" applyAlignment="1">
      <alignment horizontal="center" vertical="center"/>
    </xf>
    <xf numFmtId="0" fontId="10" fillId="0" borderId="0" xfId="17" applyFont="1" applyBorder="1" applyAlignment="1">
      <alignment horizontal="center" vertical="center"/>
    </xf>
    <xf numFmtId="0" fontId="10" fillId="0" borderId="22" xfId="17" applyFont="1" applyBorder="1" applyAlignment="1">
      <alignment horizontal="center" vertical="center"/>
    </xf>
    <xf numFmtId="1" fontId="31" fillId="14" borderId="8" xfId="41" applyNumberFormat="1" applyFont="1" applyFill="1" applyBorder="1" applyAlignment="1">
      <alignment horizontal="center" vertical="center"/>
    </xf>
    <xf numFmtId="1" fontId="31" fillId="14" borderId="9" xfId="41" applyNumberFormat="1" applyFont="1" applyFill="1" applyBorder="1" applyAlignment="1">
      <alignment horizontal="center" vertical="center"/>
    </xf>
    <xf numFmtId="168" fontId="31" fillId="14" borderId="8" xfId="10" applyFont="1" applyFill="1" applyBorder="1" applyAlignment="1">
      <alignment horizontal="center" vertical="center"/>
    </xf>
    <xf numFmtId="168" fontId="31" fillId="14" borderId="10" xfId="1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8" fillId="0" borderId="0" xfId="2" applyFont="1" applyBorder="1" applyAlignment="1">
      <alignment horizontal="center" wrapText="1"/>
    </xf>
    <xf numFmtId="0" fontId="39" fillId="0" borderId="0" xfId="6" applyNumberFormat="1" applyFont="1" applyFill="1" applyBorder="1" applyAlignment="1" applyProtection="1">
      <alignment horizontal="center" vertical="center"/>
    </xf>
    <xf numFmtId="4" fontId="31" fillId="13" borderId="5" xfId="2" applyNumberFormat="1" applyFont="1" applyFill="1" applyBorder="1" applyAlignment="1">
      <alignment horizontal="center" vertical="center"/>
    </xf>
    <xf numFmtId="4" fontId="31" fillId="13" borderId="7" xfId="2" applyNumberFormat="1" applyFont="1" applyFill="1" applyBorder="1" applyAlignment="1">
      <alignment horizontal="center" vertical="center"/>
    </xf>
  </cellXfs>
  <cellStyles count="42">
    <cellStyle name="Bom" xfId="1" builtinId="26"/>
    <cellStyle name="Bom 2" xfId="5"/>
    <cellStyle name="Excel Built-in Normal" xfId="6"/>
    <cellStyle name="Excel Built-in Normal 1" xfId="7"/>
    <cellStyle name="Excel Built-in Normal 1 2" xfId="8"/>
    <cellStyle name="Moeda 2" xfId="9"/>
    <cellStyle name="Moeda 2 2" xfId="10"/>
    <cellStyle name="Moeda 2 3" xfId="11"/>
    <cellStyle name="Moeda 3" xfId="12"/>
    <cellStyle name="Moeda 4" xfId="13"/>
    <cellStyle name="Moeda 5" xfId="14"/>
    <cellStyle name="Moeda 6" xfId="15"/>
    <cellStyle name="Moeda 7" xfId="16"/>
    <cellStyle name="Normal" xfId="0" builtinId="0"/>
    <cellStyle name="Normal 10" xfId="17"/>
    <cellStyle name="Normal 11" xfId="18"/>
    <cellStyle name="Normal 2" xfId="2"/>
    <cellStyle name="Normal 2 2" xfId="19"/>
    <cellStyle name="Normal 3" xfId="20"/>
    <cellStyle name="Normal 4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Porcentagem 2" xfId="28"/>
    <cellStyle name="Porcentagem 2 2" xfId="29"/>
    <cellStyle name="Porcentagem 3" xfId="30"/>
    <cellStyle name="Porcentagem 4" xfId="31"/>
    <cellStyle name="Porcentagem 5" xfId="32"/>
    <cellStyle name="Porcentagem 6" xfId="33"/>
    <cellStyle name="Separador de milhares 2" xfId="34"/>
    <cellStyle name="Separador de milhares 2 2" xfId="35"/>
    <cellStyle name="Separador de milhares 3" xfId="36"/>
    <cellStyle name="Separador de milhares 4" xfId="37"/>
    <cellStyle name="Separador de milhares 5" xfId="38"/>
    <cellStyle name="Título 1 1" xfId="39"/>
    <cellStyle name="Vírgula 2" xfId="3"/>
    <cellStyle name="Vírgula 2 2" xfId="4"/>
    <cellStyle name="Vírgula 3" xfId="40"/>
    <cellStyle name="Vírgula 4" xfId="41"/>
  </cellStyles>
  <dxfs count="4"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31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topLeftCell="A22" zoomScale="80" zoomScaleNormal="80" zoomScaleSheetLayoutView="80" workbookViewId="0">
      <selection activeCell="A46" sqref="A46:I46"/>
    </sheetView>
  </sheetViews>
  <sheetFormatPr defaultRowHeight="12.75" x14ac:dyDescent="0.2"/>
  <cols>
    <col min="1" max="1" width="8.5" style="1" customWidth="1"/>
    <col min="2" max="2" width="13.83203125" style="2" bestFit="1" customWidth="1"/>
    <col min="3" max="3" width="67.5" style="2" customWidth="1"/>
    <col min="4" max="4" width="7.6640625" style="68" customWidth="1"/>
    <col min="5" max="5" width="13.5" style="68" bestFit="1" customWidth="1"/>
    <col min="6" max="6" width="11.6640625" style="1" customWidth="1"/>
    <col min="7" max="7" width="10.5" style="1" customWidth="1"/>
    <col min="8" max="8" width="11.33203125" style="1" customWidth="1"/>
    <col min="9" max="9" width="16" style="1" customWidth="1"/>
    <col min="10" max="13" width="45.83203125" style="4" customWidth="1"/>
    <col min="14" max="254" width="9.33203125" style="4"/>
    <col min="255" max="255" width="5.83203125" style="4" customWidth="1"/>
    <col min="256" max="256" width="8.5" style="4" customWidth="1"/>
    <col min="257" max="257" width="19" style="4" bestFit="1" customWidth="1"/>
    <col min="258" max="258" width="67" style="4" customWidth="1"/>
    <col min="259" max="259" width="7.6640625" style="4" customWidth="1"/>
    <col min="260" max="260" width="13.33203125" style="4" bestFit="1" customWidth="1"/>
    <col min="261" max="261" width="13" style="4" customWidth="1"/>
    <col min="262" max="262" width="11.33203125" style="4" customWidth="1"/>
    <col min="263" max="263" width="13.6640625" style="4" customWidth="1"/>
    <col min="264" max="264" width="17.33203125" style="4" customWidth="1"/>
    <col min="265" max="265" width="4.1640625" style="4" customWidth="1"/>
    <col min="266" max="269" width="45.83203125" style="4" customWidth="1"/>
    <col min="270" max="510" width="9.33203125" style="4"/>
    <col min="511" max="511" width="5.83203125" style="4" customWidth="1"/>
    <col min="512" max="512" width="8.5" style="4" customWidth="1"/>
    <col min="513" max="513" width="19" style="4" bestFit="1" customWidth="1"/>
    <col min="514" max="514" width="67" style="4" customWidth="1"/>
    <col min="515" max="515" width="7.6640625" style="4" customWidth="1"/>
    <col min="516" max="516" width="13.33203125" style="4" bestFit="1" customWidth="1"/>
    <col min="517" max="517" width="13" style="4" customWidth="1"/>
    <col min="518" max="518" width="11.33203125" style="4" customWidth="1"/>
    <col min="519" max="519" width="13.6640625" style="4" customWidth="1"/>
    <col min="520" max="520" width="17.33203125" style="4" customWidth="1"/>
    <col min="521" max="521" width="4.1640625" style="4" customWidth="1"/>
    <col min="522" max="525" width="45.83203125" style="4" customWidth="1"/>
    <col min="526" max="766" width="9.33203125" style="4"/>
    <col min="767" max="767" width="5.83203125" style="4" customWidth="1"/>
    <col min="768" max="768" width="8.5" style="4" customWidth="1"/>
    <col min="769" max="769" width="19" style="4" bestFit="1" customWidth="1"/>
    <col min="770" max="770" width="67" style="4" customWidth="1"/>
    <col min="771" max="771" width="7.6640625" style="4" customWidth="1"/>
    <col min="772" max="772" width="13.33203125" style="4" bestFit="1" customWidth="1"/>
    <col min="773" max="773" width="13" style="4" customWidth="1"/>
    <col min="774" max="774" width="11.33203125" style="4" customWidth="1"/>
    <col min="775" max="775" width="13.6640625" style="4" customWidth="1"/>
    <col min="776" max="776" width="17.33203125" style="4" customWidth="1"/>
    <col min="777" max="777" width="4.1640625" style="4" customWidth="1"/>
    <col min="778" max="781" width="45.83203125" style="4" customWidth="1"/>
    <col min="782" max="1022" width="9.33203125" style="4"/>
    <col min="1023" max="1023" width="5.83203125" style="4" customWidth="1"/>
    <col min="1024" max="1024" width="8.5" style="4" customWidth="1"/>
    <col min="1025" max="1025" width="19" style="4" bestFit="1" customWidth="1"/>
    <col min="1026" max="1026" width="67" style="4" customWidth="1"/>
    <col min="1027" max="1027" width="7.6640625" style="4" customWidth="1"/>
    <col min="1028" max="1028" width="13.33203125" style="4" bestFit="1" customWidth="1"/>
    <col min="1029" max="1029" width="13" style="4" customWidth="1"/>
    <col min="1030" max="1030" width="11.33203125" style="4" customWidth="1"/>
    <col min="1031" max="1031" width="13.6640625" style="4" customWidth="1"/>
    <col min="1032" max="1032" width="17.33203125" style="4" customWidth="1"/>
    <col min="1033" max="1033" width="4.1640625" style="4" customWidth="1"/>
    <col min="1034" max="1037" width="45.83203125" style="4" customWidth="1"/>
    <col min="1038" max="1278" width="9.33203125" style="4"/>
    <col min="1279" max="1279" width="5.83203125" style="4" customWidth="1"/>
    <col min="1280" max="1280" width="8.5" style="4" customWidth="1"/>
    <col min="1281" max="1281" width="19" style="4" bestFit="1" customWidth="1"/>
    <col min="1282" max="1282" width="67" style="4" customWidth="1"/>
    <col min="1283" max="1283" width="7.6640625" style="4" customWidth="1"/>
    <col min="1284" max="1284" width="13.33203125" style="4" bestFit="1" customWidth="1"/>
    <col min="1285" max="1285" width="13" style="4" customWidth="1"/>
    <col min="1286" max="1286" width="11.33203125" style="4" customWidth="1"/>
    <col min="1287" max="1287" width="13.6640625" style="4" customWidth="1"/>
    <col min="1288" max="1288" width="17.33203125" style="4" customWidth="1"/>
    <col min="1289" max="1289" width="4.1640625" style="4" customWidth="1"/>
    <col min="1290" max="1293" width="45.83203125" style="4" customWidth="1"/>
    <col min="1294" max="1534" width="9.33203125" style="4"/>
    <col min="1535" max="1535" width="5.83203125" style="4" customWidth="1"/>
    <col min="1536" max="1536" width="8.5" style="4" customWidth="1"/>
    <col min="1537" max="1537" width="19" style="4" bestFit="1" customWidth="1"/>
    <col min="1538" max="1538" width="67" style="4" customWidth="1"/>
    <col min="1539" max="1539" width="7.6640625" style="4" customWidth="1"/>
    <col min="1540" max="1540" width="13.33203125" style="4" bestFit="1" customWidth="1"/>
    <col min="1541" max="1541" width="13" style="4" customWidth="1"/>
    <col min="1542" max="1542" width="11.33203125" style="4" customWidth="1"/>
    <col min="1543" max="1543" width="13.6640625" style="4" customWidth="1"/>
    <col min="1544" max="1544" width="17.33203125" style="4" customWidth="1"/>
    <col min="1545" max="1545" width="4.1640625" style="4" customWidth="1"/>
    <col min="1546" max="1549" width="45.83203125" style="4" customWidth="1"/>
    <col min="1550" max="1790" width="9.33203125" style="4"/>
    <col min="1791" max="1791" width="5.83203125" style="4" customWidth="1"/>
    <col min="1792" max="1792" width="8.5" style="4" customWidth="1"/>
    <col min="1793" max="1793" width="19" style="4" bestFit="1" customWidth="1"/>
    <col min="1794" max="1794" width="67" style="4" customWidth="1"/>
    <col min="1795" max="1795" width="7.6640625" style="4" customWidth="1"/>
    <col min="1796" max="1796" width="13.33203125" style="4" bestFit="1" customWidth="1"/>
    <col min="1797" max="1797" width="13" style="4" customWidth="1"/>
    <col min="1798" max="1798" width="11.33203125" style="4" customWidth="1"/>
    <col min="1799" max="1799" width="13.6640625" style="4" customWidth="1"/>
    <col min="1800" max="1800" width="17.33203125" style="4" customWidth="1"/>
    <col min="1801" max="1801" width="4.1640625" style="4" customWidth="1"/>
    <col min="1802" max="1805" width="45.83203125" style="4" customWidth="1"/>
    <col min="1806" max="2046" width="9.33203125" style="4"/>
    <col min="2047" max="2047" width="5.83203125" style="4" customWidth="1"/>
    <col min="2048" max="2048" width="8.5" style="4" customWidth="1"/>
    <col min="2049" max="2049" width="19" style="4" bestFit="1" customWidth="1"/>
    <col min="2050" max="2050" width="67" style="4" customWidth="1"/>
    <col min="2051" max="2051" width="7.6640625" style="4" customWidth="1"/>
    <col min="2052" max="2052" width="13.33203125" style="4" bestFit="1" customWidth="1"/>
    <col min="2053" max="2053" width="13" style="4" customWidth="1"/>
    <col min="2054" max="2054" width="11.33203125" style="4" customWidth="1"/>
    <col min="2055" max="2055" width="13.6640625" style="4" customWidth="1"/>
    <col min="2056" max="2056" width="17.33203125" style="4" customWidth="1"/>
    <col min="2057" max="2057" width="4.1640625" style="4" customWidth="1"/>
    <col min="2058" max="2061" width="45.83203125" style="4" customWidth="1"/>
    <col min="2062" max="2302" width="9.33203125" style="4"/>
    <col min="2303" max="2303" width="5.83203125" style="4" customWidth="1"/>
    <col min="2304" max="2304" width="8.5" style="4" customWidth="1"/>
    <col min="2305" max="2305" width="19" style="4" bestFit="1" customWidth="1"/>
    <col min="2306" max="2306" width="67" style="4" customWidth="1"/>
    <col min="2307" max="2307" width="7.6640625" style="4" customWidth="1"/>
    <col min="2308" max="2308" width="13.33203125" style="4" bestFit="1" customWidth="1"/>
    <col min="2309" max="2309" width="13" style="4" customWidth="1"/>
    <col min="2310" max="2310" width="11.33203125" style="4" customWidth="1"/>
    <col min="2311" max="2311" width="13.6640625" style="4" customWidth="1"/>
    <col min="2312" max="2312" width="17.33203125" style="4" customWidth="1"/>
    <col min="2313" max="2313" width="4.1640625" style="4" customWidth="1"/>
    <col min="2314" max="2317" width="45.83203125" style="4" customWidth="1"/>
    <col min="2318" max="2558" width="9.33203125" style="4"/>
    <col min="2559" max="2559" width="5.83203125" style="4" customWidth="1"/>
    <col min="2560" max="2560" width="8.5" style="4" customWidth="1"/>
    <col min="2561" max="2561" width="19" style="4" bestFit="1" customWidth="1"/>
    <col min="2562" max="2562" width="67" style="4" customWidth="1"/>
    <col min="2563" max="2563" width="7.6640625" style="4" customWidth="1"/>
    <col min="2564" max="2564" width="13.33203125" style="4" bestFit="1" customWidth="1"/>
    <col min="2565" max="2565" width="13" style="4" customWidth="1"/>
    <col min="2566" max="2566" width="11.33203125" style="4" customWidth="1"/>
    <col min="2567" max="2567" width="13.6640625" style="4" customWidth="1"/>
    <col min="2568" max="2568" width="17.33203125" style="4" customWidth="1"/>
    <col min="2569" max="2569" width="4.1640625" style="4" customWidth="1"/>
    <col min="2570" max="2573" width="45.83203125" style="4" customWidth="1"/>
    <col min="2574" max="2814" width="9.33203125" style="4"/>
    <col min="2815" max="2815" width="5.83203125" style="4" customWidth="1"/>
    <col min="2816" max="2816" width="8.5" style="4" customWidth="1"/>
    <col min="2817" max="2817" width="19" style="4" bestFit="1" customWidth="1"/>
    <col min="2818" max="2818" width="67" style="4" customWidth="1"/>
    <col min="2819" max="2819" width="7.6640625" style="4" customWidth="1"/>
    <col min="2820" max="2820" width="13.33203125" style="4" bestFit="1" customWidth="1"/>
    <col min="2821" max="2821" width="13" style="4" customWidth="1"/>
    <col min="2822" max="2822" width="11.33203125" style="4" customWidth="1"/>
    <col min="2823" max="2823" width="13.6640625" style="4" customWidth="1"/>
    <col min="2824" max="2824" width="17.33203125" style="4" customWidth="1"/>
    <col min="2825" max="2825" width="4.1640625" style="4" customWidth="1"/>
    <col min="2826" max="2829" width="45.83203125" style="4" customWidth="1"/>
    <col min="2830" max="3070" width="9.33203125" style="4"/>
    <col min="3071" max="3071" width="5.83203125" style="4" customWidth="1"/>
    <col min="3072" max="3072" width="8.5" style="4" customWidth="1"/>
    <col min="3073" max="3073" width="19" style="4" bestFit="1" customWidth="1"/>
    <col min="3074" max="3074" width="67" style="4" customWidth="1"/>
    <col min="3075" max="3075" width="7.6640625" style="4" customWidth="1"/>
    <col min="3076" max="3076" width="13.33203125" style="4" bestFit="1" customWidth="1"/>
    <col min="3077" max="3077" width="13" style="4" customWidth="1"/>
    <col min="3078" max="3078" width="11.33203125" style="4" customWidth="1"/>
    <col min="3079" max="3079" width="13.6640625" style="4" customWidth="1"/>
    <col min="3080" max="3080" width="17.33203125" style="4" customWidth="1"/>
    <col min="3081" max="3081" width="4.1640625" style="4" customWidth="1"/>
    <col min="3082" max="3085" width="45.83203125" style="4" customWidth="1"/>
    <col min="3086" max="3326" width="9.33203125" style="4"/>
    <col min="3327" max="3327" width="5.83203125" style="4" customWidth="1"/>
    <col min="3328" max="3328" width="8.5" style="4" customWidth="1"/>
    <col min="3329" max="3329" width="19" style="4" bestFit="1" customWidth="1"/>
    <col min="3330" max="3330" width="67" style="4" customWidth="1"/>
    <col min="3331" max="3331" width="7.6640625" style="4" customWidth="1"/>
    <col min="3332" max="3332" width="13.33203125" style="4" bestFit="1" customWidth="1"/>
    <col min="3333" max="3333" width="13" style="4" customWidth="1"/>
    <col min="3334" max="3334" width="11.33203125" style="4" customWidth="1"/>
    <col min="3335" max="3335" width="13.6640625" style="4" customWidth="1"/>
    <col min="3336" max="3336" width="17.33203125" style="4" customWidth="1"/>
    <col min="3337" max="3337" width="4.1640625" style="4" customWidth="1"/>
    <col min="3338" max="3341" width="45.83203125" style="4" customWidth="1"/>
    <col min="3342" max="3582" width="9.33203125" style="4"/>
    <col min="3583" max="3583" width="5.83203125" style="4" customWidth="1"/>
    <col min="3584" max="3584" width="8.5" style="4" customWidth="1"/>
    <col min="3585" max="3585" width="19" style="4" bestFit="1" customWidth="1"/>
    <col min="3586" max="3586" width="67" style="4" customWidth="1"/>
    <col min="3587" max="3587" width="7.6640625" style="4" customWidth="1"/>
    <col min="3588" max="3588" width="13.33203125" style="4" bestFit="1" customWidth="1"/>
    <col min="3589" max="3589" width="13" style="4" customWidth="1"/>
    <col min="3590" max="3590" width="11.33203125" style="4" customWidth="1"/>
    <col min="3591" max="3591" width="13.6640625" style="4" customWidth="1"/>
    <col min="3592" max="3592" width="17.33203125" style="4" customWidth="1"/>
    <col min="3593" max="3593" width="4.1640625" style="4" customWidth="1"/>
    <col min="3594" max="3597" width="45.83203125" style="4" customWidth="1"/>
    <col min="3598" max="3838" width="9.33203125" style="4"/>
    <col min="3839" max="3839" width="5.83203125" style="4" customWidth="1"/>
    <col min="3840" max="3840" width="8.5" style="4" customWidth="1"/>
    <col min="3841" max="3841" width="19" style="4" bestFit="1" customWidth="1"/>
    <col min="3842" max="3842" width="67" style="4" customWidth="1"/>
    <col min="3843" max="3843" width="7.6640625" style="4" customWidth="1"/>
    <col min="3844" max="3844" width="13.33203125" style="4" bestFit="1" customWidth="1"/>
    <col min="3845" max="3845" width="13" style="4" customWidth="1"/>
    <col min="3846" max="3846" width="11.33203125" style="4" customWidth="1"/>
    <col min="3847" max="3847" width="13.6640625" style="4" customWidth="1"/>
    <col min="3848" max="3848" width="17.33203125" style="4" customWidth="1"/>
    <col min="3849" max="3849" width="4.1640625" style="4" customWidth="1"/>
    <col min="3850" max="3853" width="45.83203125" style="4" customWidth="1"/>
    <col min="3854" max="4094" width="9.33203125" style="4"/>
    <col min="4095" max="4095" width="5.83203125" style="4" customWidth="1"/>
    <col min="4096" max="4096" width="8.5" style="4" customWidth="1"/>
    <col min="4097" max="4097" width="19" style="4" bestFit="1" customWidth="1"/>
    <col min="4098" max="4098" width="67" style="4" customWidth="1"/>
    <col min="4099" max="4099" width="7.6640625" style="4" customWidth="1"/>
    <col min="4100" max="4100" width="13.33203125" style="4" bestFit="1" customWidth="1"/>
    <col min="4101" max="4101" width="13" style="4" customWidth="1"/>
    <col min="4102" max="4102" width="11.33203125" style="4" customWidth="1"/>
    <col min="4103" max="4103" width="13.6640625" style="4" customWidth="1"/>
    <col min="4104" max="4104" width="17.33203125" style="4" customWidth="1"/>
    <col min="4105" max="4105" width="4.1640625" style="4" customWidth="1"/>
    <col min="4106" max="4109" width="45.83203125" style="4" customWidth="1"/>
    <col min="4110" max="4350" width="9.33203125" style="4"/>
    <col min="4351" max="4351" width="5.83203125" style="4" customWidth="1"/>
    <col min="4352" max="4352" width="8.5" style="4" customWidth="1"/>
    <col min="4353" max="4353" width="19" style="4" bestFit="1" customWidth="1"/>
    <col min="4354" max="4354" width="67" style="4" customWidth="1"/>
    <col min="4355" max="4355" width="7.6640625" style="4" customWidth="1"/>
    <col min="4356" max="4356" width="13.33203125" style="4" bestFit="1" customWidth="1"/>
    <col min="4357" max="4357" width="13" style="4" customWidth="1"/>
    <col min="4358" max="4358" width="11.33203125" style="4" customWidth="1"/>
    <col min="4359" max="4359" width="13.6640625" style="4" customWidth="1"/>
    <col min="4360" max="4360" width="17.33203125" style="4" customWidth="1"/>
    <col min="4361" max="4361" width="4.1640625" style="4" customWidth="1"/>
    <col min="4362" max="4365" width="45.83203125" style="4" customWidth="1"/>
    <col min="4366" max="4606" width="9.33203125" style="4"/>
    <col min="4607" max="4607" width="5.83203125" style="4" customWidth="1"/>
    <col min="4608" max="4608" width="8.5" style="4" customWidth="1"/>
    <col min="4609" max="4609" width="19" style="4" bestFit="1" customWidth="1"/>
    <col min="4610" max="4610" width="67" style="4" customWidth="1"/>
    <col min="4611" max="4611" width="7.6640625" style="4" customWidth="1"/>
    <col min="4612" max="4612" width="13.33203125" style="4" bestFit="1" customWidth="1"/>
    <col min="4613" max="4613" width="13" style="4" customWidth="1"/>
    <col min="4614" max="4614" width="11.33203125" style="4" customWidth="1"/>
    <col min="4615" max="4615" width="13.6640625" style="4" customWidth="1"/>
    <col min="4616" max="4616" width="17.33203125" style="4" customWidth="1"/>
    <col min="4617" max="4617" width="4.1640625" style="4" customWidth="1"/>
    <col min="4618" max="4621" width="45.83203125" style="4" customWidth="1"/>
    <col min="4622" max="4862" width="9.33203125" style="4"/>
    <col min="4863" max="4863" width="5.83203125" style="4" customWidth="1"/>
    <col min="4864" max="4864" width="8.5" style="4" customWidth="1"/>
    <col min="4865" max="4865" width="19" style="4" bestFit="1" customWidth="1"/>
    <col min="4866" max="4866" width="67" style="4" customWidth="1"/>
    <col min="4867" max="4867" width="7.6640625" style="4" customWidth="1"/>
    <col min="4868" max="4868" width="13.33203125" style="4" bestFit="1" customWidth="1"/>
    <col min="4869" max="4869" width="13" style="4" customWidth="1"/>
    <col min="4870" max="4870" width="11.33203125" style="4" customWidth="1"/>
    <col min="4871" max="4871" width="13.6640625" style="4" customWidth="1"/>
    <col min="4872" max="4872" width="17.33203125" style="4" customWidth="1"/>
    <col min="4873" max="4873" width="4.1640625" style="4" customWidth="1"/>
    <col min="4874" max="4877" width="45.83203125" style="4" customWidth="1"/>
    <col min="4878" max="5118" width="9.33203125" style="4"/>
    <col min="5119" max="5119" width="5.83203125" style="4" customWidth="1"/>
    <col min="5120" max="5120" width="8.5" style="4" customWidth="1"/>
    <col min="5121" max="5121" width="19" style="4" bestFit="1" customWidth="1"/>
    <col min="5122" max="5122" width="67" style="4" customWidth="1"/>
    <col min="5123" max="5123" width="7.6640625" style="4" customWidth="1"/>
    <col min="5124" max="5124" width="13.33203125" style="4" bestFit="1" customWidth="1"/>
    <col min="5125" max="5125" width="13" style="4" customWidth="1"/>
    <col min="5126" max="5126" width="11.33203125" style="4" customWidth="1"/>
    <col min="5127" max="5127" width="13.6640625" style="4" customWidth="1"/>
    <col min="5128" max="5128" width="17.33203125" style="4" customWidth="1"/>
    <col min="5129" max="5129" width="4.1640625" style="4" customWidth="1"/>
    <col min="5130" max="5133" width="45.83203125" style="4" customWidth="1"/>
    <col min="5134" max="5374" width="9.33203125" style="4"/>
    <col min="5375" max="5375" width="5.83203125" style="4" customWidth="1"/>
    <col min="5376" max="5376" width="8.5" style="4" customWidth="1"/>
    <col min="5377" max="5377" width="19" style="4" bestFit="1" customWidth="1"/>
    <col min="5378" max="5378" width="67" style="4" customWidth="1"/>
    <col min="5379" max="5379" width="7.6640625" style="4" customWidth="1"/>
    <col min="5380" max="5380" width="13.33203125" style="4" bestFit="1" customWidth="1"/>
    <col min="5381" max="5381" width="13" style="4" customWidth="1"/>
    <col min="5382" max="5382" width="11.33203125" style="4" customWidth="1"/>
    <col min="5383" max="5383" width="13.6640625" style="4" customWidth="1"/>
    <col min="5384" max="5384" width="17.33203125" style="4" customWidth="1"/>
    <col min="5385" max="5385" width="4.1640625" style="4" customWidth="1"/>
    <col min="5386" max="5389" width="45.83203125" style="4" customWidth="1"/>
    <col min="5390" max="5630" width="9.33203125" style="4"/>
    <col min="5631" max="5631" width="5.83203125" style="4" customWidth="1"/>
    <col min="5632" max="5632" width="8.5" style="4" customWidth="1"/>
    <col min="5633" max="5633" width="19" style="4" bestFit="1" customWidth="1"/>
    <col min="5634" max="5634" width="67" style="4" customWidth="1"/>
    <col min="5635" max="5635" width="7.6640625" style="4" customWidth="1"/>
    <col min="5636" max="5636" width="13.33203125" style="4" bestFit="1" customWidth="1"/>
    <col min="5637" max="5637" width="13" style="4" customWidth="1"/>
    <col min="5638" max="5638" width="11.33203125" style="4" customWidth="1"/>
    <col min="5639" max="5639" width="13.6640625" style="4" customWidth="1"/>
    <col min="5640" max="5640" width="17.33203125" style="4" customWidth="1"/>
    <col min="5641" max="5641" width="4.1640625" style="4" customWidth="1"/>
    <col min="5642" max="5645" width="45.83203125" style="4" customWidth="1"/>
    <col min="5646" max="5886" width="9.33203125" style="4"/>
    <col min="5887" max="5887" width="5.83203125" style="4" customWidth="1"/>
    <col min="5888" max="5888" width="8.5" style="4" customWidth="1"/>
    <col min="5889" max="5889" width="19" style="4" bestFit="1" customWidth="1"/>
    <col min="5890" max="5890" width="67" style="4" customWidth="1"/>
    <col min="5891" max="5891" width="7.6640625" style="4" customWidth="1"/>
    <col min="5892" max="5892" width="13.33203125" style="4" bestFit="1" customWidth="1"/>
    <col min="5893" max="5893" width="13" style="4" customWidth="1"/>
    <col min="5894" max="5894" width="11.33203125" style="4" customWidth="1"/>
    <col min="5895" max="5895" width="13.6640625" style="4" customWidth="1"/>
    <col min="5896" max="5896" width="17.33203125" style="4" customWidth="1"/>
    <col min="5897" max="5897" width="4.1640625" style="4" customWidth="1"/>
    <col min="5898" max="5901" width="45.83203125" style="4" customWidth="1"/>
    <col min="5902" max="6142" width="9.33203125" style="4"/>
    <col min="6143" max="6143" width="5.83203125" style="4" customWidth="1"/>
    <col min="6144" max="6144" width="8.5" style="4" customWidth="1"/>
    <col min="6145" max="6145" width="19" style="4" bestFit="1" customWidth="1"/>
    <col min="6146" max="6146" width="67" style="4" customWidth="1"/>
    <col min="6147" max="6147" width="7.6640625" style="4" customWidth="1"/>
    <col min="6148" max="6148" width="13.33203125" style="4" bestFit="1" customWidth="1"/>
    <col min="6149" max="6149" width="13" style="4" customWidth="1"/>
    <col min="6150" max="6150" width="11.33203125" style="4" customWidth="1"/>
    <col min="6151" max="6151" width="13.6640625" style="4" customWidth="1"/>
    <col min="6152" max="6152" width="17.33203125" style="4" customWidth="1"/>
    <col min="6153" max="6153" width="4.1640625" style="4" customWidth="1"/>
    <col min="6154" max="6157" width="45.83203125" style="4" customWidth="1"/>
    <col min="6158" max="6398" width="9.33203125" style="4"/>
    <col min="6399" max="6399" width="5.83203125" style="4" customWidth="1"/>
    <col min="6400" max="6400" width="8.5" style="4" customWidth="1"/>
    <col min="6401" max="6401" width="19" style="4" bestFit="1" customWidth="1"/>
    <col min="6402" max="6402" width="67" style="4" customWidth="1"/>
    <col min="6403" max="6403" width="7.6640625" style="4" customWidth="1"/>
    <col min="6404" max="6404" width="13.33203125" style="4" bestFit="1" customWidth="1"/>
    <col min="6405" max="6405" width="13" style="4" customWidth="1"/>
    <col min="6406" max="6406" width="11.33203125" style="4" customWidth="1"/>
    <col min="6407" max="6407" width="13.6640625" style="4" customWidth="1"/>
    <col min="6408" max="6408" width="17.33203125" style="4" customWidth="1"/>
    <col min="6409" max="6409" width="4.1640625" style="4" customWidth="1"/>
    <col min="6410" max="6413" width="45.83203125" style="4" customWidth="1"/>
    <col min="6414" max="6654" width="9.33203125" style="4"/>
    <col min="6655" max="6655" width="5.83203125" style="4" customWidth="1"/>
    <col min="6656" max="6656" width="8.5" style="4" customWidth="1"/>
    <col min="6657" max="6657" width="19" style="4" bestFit="1" customWidth="1"/>
    <col min="6658" max="6658" width="67" style="4" customWidth="1"/>
    <col min="6659" max="6659" width="7.6640625" style="4" customWidth="1"/>
    <col min="6660" max="6660" width="13.33203125" style="4" bestFit="1" customWidth="1"/>
    <col min="6661" max="6661" width="13" style="4" customWidth="1"/>
    <col min="6662" max="6662" width="11.33203125" style="4" customWidth="1"/>
    <col min="6663" max="6663" width="13.6640625" style="4" customWidth="1"/>
    <col min="6664" max="6664" width="17.33203125" style="4" customWidth="1"/>
    <col min="6665" max="6665" width="4.1640625" style="4" customWidth="1"/>
    <col min="6666" max="6669" width="45.83203125" style="4" customWidth="1"/>
    <col min="6670" max="6910" width="9.33203125" style="4"/>
    <col min="6911" max="6911" width="5.83203125" style="4" customWidth="1"/>
    <col min="6912" max="6912" width="8.5" style="4" customWidth="1"/>
    <col min="6913" max="6913" width="19" style="4" bestFit="1" customWidth="1"/>
    <col min="6914" max="6914" width="67" style="4" customWidth="1"/>
    <col min="6915" max="6915" width="7.6640625" style="4" customWidth="1"/>
    <col min="6916" max="6916" width="13.33203125" style="4" bestFit="1" customWidth="1"/>
    <col min="6917" max="6917" width="13" style="4" customWidth="1"/>
    <col min="6918" max="6918" width="11.33203125" style="4" customWidth="1"/>
    <col min="6919" max="6919" width="13.6640625" style="4" customWidth="1"/>
    <col min="6920" max="6920" width="17.33203125" style="4" customWidth="1"/>
    <col min="6921" max="6921" width="4.1640625" style="4" customWidth="1"/>
    <col min="6922" max="6925" width="45.83203125" style="4" customWidth="1"/>
    <col min="6926" max="7166" width="9.33203125" style="4"/>
    <col min="7167" max="7167" width="5.83203125" style="4" customWidth="1"/>
    <col min="7168" max="7168" width="8.5" style="4" customWidth="1"/>
    <col min="7169" max="7169" width="19" style="4" bestFit="1" customWidth="1"/>
    <col min="7170" max="7170" width="67" style="4" customWidth="1"/>
    <col min="7171" max="7171" width="7.6640625" style="4" customWidth="1"/>
    <col min="7172" max="7172" width="13.33203125" style="4" bestFit="1" customWidth="1"/>
    <col min="7173" max="7173" width="13" style="4" customWidth="1"/>
    <col min="7174" max="7174" width="11.33203125" style="4" customWidth="1"/>
    <col min="7175" max="7175" width="13.6640625" style="4" customWidth="1"/>
    <col min="7176" max="7176" width="17.33203125" style="4" customWidth="1"/>
    <col min="7177" max="7177" width="4.1640625" style="4" customWidth="1"/>
    <col min="7178" max="7181" width="45.83203125" style="4" customWidth="1"/>
    <col min="7182" max="7422" width="9.33203125" style="4"/>
    <col min="7423" max="7423" width="5.83203125" style="4" customWidth="1"/>
    <col min="7424" max="7424" width="8.5" style="4" customWidth="1"/>
    <col min="7425" max="7425" width="19" style="4" bestFit="1" customWidth="1"/>
    <col min="7426" max="7426" width="67" style="4" customWidth="1"/>
    <col min="7427" max="7427" width="7.6640625" style="4" customWidth="1"/>
    <col min="7428" max="7428" width="13.33203125" style="4" bestFit="1" customWidth="1"/>
    <col min="7429" max="7429" width="13" style="4" customWidth="1"/>
    <col min="7430" max="7430" width="11.33203125" style="4" customWidth="1"/>
    <col min="7431" max="7431" width="13.6640625" style="4" customWidth="1"/>
    <col min="7432" max="7432" width="17.33203125" style="4" customWidth="1"/>
    <col min="7433" max="7433" width="4.1640625" style="4" customWidth="1"/>
    <col min="7434" max="7437" width="45.83203125" style="4" customWidth="1"/>
    <col min="7438" max="7678" width="9.33203125" style="4"/>
    <col min="7679" max="7679" width="5.83203125" style="4" customWidth="1"/>
    <col min="7680" max="7680" width="8.5" style="4" customWidth="1"/>
    <col min="7681" max="7681" width="19" style="4" bestFit="1" customWidth="1"/>
    <col min="7682" max="7682" width="67" style="4" customWidth="1"/>
    <col min="7683" max="7683" width="7.6640625" style="4" customWidth="1"/>
    <col min="7684" max="7684" width="13.33203125" style="4" bestFit="1" customWidth="1"/>
    <col min="7685" max="7685" width="13" style="4" customWidth="1"/>
    <col min="7686" max="7686" width="11.33203125" style="4" customWidth="1"/>
    <col min="7687" max="7687" width="13.6640625" style="4" customWidth="1"/>
    <col min="7688" max="7688" width="17.33203125" style="4" customWidth="1"/>
    <col min="7689" max="7689" width="4.1640625" style="4" customWidth="1"/>
    <col min="7690" max="7693" width="45.83203125" style="4" customWidth="1"/>
    <col min="7694" max="7934" width="9.33203125" style="4"/>
    <col min="7935" max="7935" width="5.83203125" style="4" customWidth="1"/>
    <col min="7936" max="7936" width="8.5" style="4" customWidth="1"/>
    <col min="7937" max="7937" width="19" style="4" bestFit="1" customWidth="1"/>
    <col min="7938" max="7938" width="67" style="4" customWidth="1"/>
    <col min="7939" max="7939" width="7.6640625" style="4" customWidth="1"/>
    <col min="7940" max="7940" width="13.33203125" style="4" bestFit="1" customWidth="1"/>
    <col min="7941" max="7941" width="13" style="4" customWidth="1"/>
    <col min="7942" max="7942" width="11.33203125" style="4" customWidth="1"/>
    <col min="7943" max="7943" width="13.6640625" style="4" customWidth="1"/>
    <col min="7944" max="7944" width="17.33203125" style="4" customWidth="1"/>
    <col min="7945" max="7945" width="4.1640625" style="4" customWidth="1"/>
    <col min="7946" max="7949" width="45.83203125" style="4" customWidth="1"/>
    <col min="7950" max="8190" width="9.33203125" style="4"/>
    <col min="8191" max="8191" width="5.83203125" style="4" customWidth="1"/>
    <col min="8192" max="8192" width="8.5" style="4" customWidth="1"/>
    <col min="8193" max="8193" width="19" style="4" bestFit="1" customWidth="1"/>
    <col min="8194" max="8194" width="67" style="4" customWidth="1"/>
    <col min="8195" max="8195" width="7.6640625" style="4" customWidth="1"/>
    <col min="8196" max="8196" width="13.33203125" style="4" bestFit="1" customWidth="1"/>
    <col min="8197" max="8197" width="13" style="4" customWidth="1"/>
    <col min="8198" max="8198" width="11.33203125" style="4" customWidth="1"/>
    <col min="8199" max="8199" width="13.6640625" style="4" customWidth="1"/>
    <col min="8200" max="8200" width="17.33203125" style="4" customWidth="1"/>
    <col min="8201" max="8201" width="4.1640625" style="4" customWidth="1"/>
    <col min="8202" max="8205" width="45.83203125" style="4" customWidth="1"/>
    <col min="8206" max="8446" width="9.33203125" style="4"/>
    <col min="8447" max="8447" width="5.83203125" style="4" customWidth="1"/>
    <col min="8448" max="8448" width="8.5" style="4" customWidth="1"/>
    <col min="8449" max="8449" width="19" style="4" bestFit="1" customWidth="1"/>
    <col min="8450" max="8450" width="67" style="4" customWidth="1"/>
    <col min="8451" max="8451" width="7.6640625" style="4" customWidth="1"/>
    <col min="8452" max="8452" width="13.33203125" style="4" bestFit="1" customWidth="1"/>
    <col min="8453" max="8453" width="13" style="4" customWidth="1"/>
    <col min="8454" max="8454" width="11.33203125" style="4" customWidth="1"/>
    <col min="8455" max="8455" width="13.6640625" style="4" customWidth="1"/>
    <col min="8456" max="8456" width="17.33203125" style="4" customWidth="1"/>
    <col min="8457" max="8457" width="4.1640625" style="4" customWidth="1"/>
    <col min="8458" max="8461" width="45.83203125" style="4" customWidth="1"/>
    <col min="8462" max="8702" width="9.33203125" style="4"/>
    <col min="8703" max="8703" width="5.83203125" style="4" customWidth="1"/>
    <col min="8704" max="8704" width="8.5" style="4" customWidth="1"/>
    <col min="8705" max="8705" width="19" style="4" bestFit="1" customWidth="1"/>
    <col min="8706" max="8706" width="67" style="4" customWidth="1"/>
    <col min="8707" max="8707" width="7.6640625" style="4" customWidth="1"/>
    <col min="8708" max="8708" width="13.33203125" style="4" bestFit="1" customWidth="1"/>
    <col min="8709" max="8709" width="13" style="4" customWidth="1"/>
    <col min="8710" max="8710" width="11.33203125" style="4" customWidth="1"/>
    <col min="8711" max="8711" width="13.6640625" style="4" customWidth="1"/>
    <col min="8712" max="8712" width="17.33203125" style="4" customWidth="1"/>
    <col min="8713" max="8713" width="4.1640625" style="4" customWidth="1"/>
    <col min="8714" max="8717" width="45.83203125" style="4" customWidth="1"/>
    <col min="8718" max="8958" width="9.33203125" style="4"/>
    <col min="8959" max="8959" width="5.83203125" style="4" customWidth="1"/>
    <col min="8960" max="8960" width="8.5" style="4" customWidth="1"/>
    <col min="8961" max="8961" width="19" style="4" bestFit="1" customWidth="1"/>
    <col min="8962" max="8962" width="67" style="4" customWidth="1"/>
    <col min="8963" max="8963" width="7.6640625" style="4" customWidth="1"/>
    <col min="8964" max="8964" width="13.33203125" style="4" bestFit="1" customWidth="1"/>
    <col min="8965" max="8965" width="13" style="4" customWidth="1"/>
    <col min="8966" max="8966" width="11.33203125" style="4" customWidth="1"/>
    <col min="8967" max="8967" width="13.6640625" style="4" customWidth="1"/>
    <col min="8968" max="8968" width="17.33203125" style="4" customWidth="1"/>
    <col min="8969" max="8969" width="4.1640625" style="4" customWidth="1"/>
    <col min="8970" max="8973" width="45.83203125" style="4" customWidth="1"/>
    <col min="8974" max="9214" width="9.33203125" style="4"/>
    <col min="9215" max="9215" width="5.83203125" style="4" customWidth="1"/>
    <col min="9216" max="9216" width="8.5" style="4" customWidth="1"/>
    <col min="9217" max="9217" width="19" style="4" bestFit="1" customWidth="1"/>
    <col min="9218" max="9218" width="67" style="4" customWidth="1"/>
    <col min="9219" max="9219" width="7.6640625" style="4" customWidth="1"/>
    <col min="9220" max="9220" width="13.33203125" style="4" bestFit="1" customWidth="1"/>
    <col min="9221" max="9221" width="13" style="4" customWidth="1"/>
    <col min="9222" max="9222" width="11.33203125" style="4" customWidth="1"/>
    <col min="9223" max="9223" width="13.6640625" style="4" customWidth="1"/>
    <col min="9224" max="9224" width="17.33203125" style="4" customWidth="1"/>
    <col min="9225" max="9225" width="4.1640625" style="4" customWidth="1"/>
    <col min="9226" max="9229" width="45.83203125" style="4" customWidth="1"/>
    <col min="9230" max="9470" width="9.33203125" style="4"/>
    <col min="9471" max="9471" width="5.83203125" style="4" customWidth="1"/>
    <col min="9472" max="9472" width="8.5" style="4" customWidth="1"/>
    <col min="9473" max="9473" width="19" style="4" bestFit="1" customWidth="1"/>
    <col min="9474" max="9474" width="67" style="4" customWidth="1"/>
    <col min="9475" max="9475" width="7.6640625" style="4" customWidth="1"/>
    <col min="9476" max="9476" width="13.33203125" style="4" bestFit="1" customWidth="1"/>
    <col min="9477" max="9477" width="13" style="4" customWidth="1"/>
    <col min="9478" max="9478" width="11.33203125" style="4" customWidth="1"/>
    <col min="9479" max="9479" width="13.6640625" style="4" customWidth="1"/>
    <col min="9480" max="9480" width="17.33203125" style="4" customWidth="1"/>
    <col min="9481" max="9481" width="4.1640625" style="4" customWidth="1"/>
    <col min="9482" max="9485" width="45.83203125" style="4" customWidth="1"/>
    <col min="9486" max="9726" width="9.33203125" style="4"/>
    <col min="9727" max="9727" width="5.83203125" style="4" customWidth="1"/>
    <col min="9728" max="9728" width="8.5" style="4" customWidth="1"/>
    <col min="9729" max="9729" width="19" style="4" bestFit="1" customWidth="1"/>
    <col min="9730" max="9730" width="67" style="4" customWidth="1"/>
    <col min="9731" max="9731" width="7.6640625" style="4" customWidth="1"/>
    <col min="9732" max="9732" width="13.33203125" style="4" bestFit="1" customWidth="1"/>
    <col min="9733" max="9733" width="13" style="4" customWidth="1"/>
    <col min="9734" max="9734" width="11.33203125" style="4" customWidth="1"/>
    <col min="9735" max="9735" width="13.6640625" style="4" customWidth="1"/>
    <col min="9736" max="9736" width="17.33203125" style="4" customWidth="1"/>
    <col min="9737" max="9737" width="4.1640625" style="4" customWidth="1"/>
    <col min="9738" max="9741" width="45.83203125" style="4" customWidth="1"/>
    <col min="9742" max="9982" width="9.33203125" style="4"/>
    <col min="9983" max="9983" width="5.83203125" style="4" customWidth="1"/>
    <col min="9984" max="9984" width="8.5" style="4" customWidth="1"/>
    <col min="9985" max="9985" width="19" style="4" bestFit="1" customWidth="1"/>
    <col min="9986" max="9986" width="67" style="4" customWidth="1"/>
    <col min="9987" max="9987" width="7.6640625" style="4" customWidth="1"/>
    <col min="9988" max="9988" width="13.33203125" style="4" bestFit="1" customWidth="1"/>
    <col min="9989" max="9989" width="13" style="4" customWidth="1"/>
    <col min="9990" max="9990" width="11.33203125" style="4" customWidth="1"/>
    <col min="9991" max="9991" width="13.6640625" style="4" customWidth="1"/>
    <col min="9992" max="9992" width="17.33203125" style="4" customWidth="1"/>
    <col min="9993" max="9993" width="4.1640625" style="4" customWidth="1"/>
    <col min="9994" max="9997" width="45.83203125" style="4" customWidth="1"/>
    <col min="9998" max="10238" width="9.33203125" style="4"/>
    <col min="10239" max="10239" width="5.83203125" style="4" customWidth="1"/>
    <col min="10240" max="10240" width="8.5" style="4" customWidth="1"/>
    <col min="10241" max="10241" width="19" style="4" bestFit="1" customWidth="1"/>
    <col min="10242" max="10242" width="67" style="4" customWidth="1"/>
    <col min="10243" max="10243" width="7.6640625" style="4" customWidth="1"/>
    <col min="10244" max="10244" width="13.33203125" style="4" bestFit="1" customWidth="1"/>
    <col min="10245" max="10245" width="13" style="4" customWidth="1"/>
    <col min="10246" max="10246" width="11.33203125" style="4" customWidth="1"/>
    <col min="10247" max="10247" width="13.6640625" style="4" customWidth="1"/>
    <col min="10248" max="10248" width="17.33203125" style="4" customWidth="1"/>
    <col min="10249" max="10249" width="4.1640625" style="4" customWidth="1"/>
    <col min="10250" max="10253" width="45.83203125" style="4" customWidth="1"/>
    <col min="10254" max="10494" width="9.33203125" style="4"/>
    <col min="10495" max="10495" width="5.83203125" style="4" customWidth="1"/>
    <col min="10496" max="10496" width="8.5" style="4" customWidth="1"/>
    <col min="10497" max="10497" width="19" style="4" bestFit="1" customWidth="1"/>
    <col min="10498" max="10498" width="67" style="4" customWidth="1"/>
    <col min="10499" max="10499" width="7.6640625" style="4" customWidth="1"/>
    <col min="10500" max="10500" width="13.33203125" style="4" bestFit="1" customWidth="1"/>
    <col min="10501" max="10501" width="13" style="4" customWidth="1"/>
    <col min="10502" max="10502" width="11.33203125" style="4" customWidth="1"/>
    <col min="10503" max="10503" width="13.6640625" style="4" customWidth="1"/>
    <col min="10504" max="10504" width="17.33203125" style="4" customWidth="1"/>
    <col min="10505" max="10505" width="4.1640625" style="4" customWidth="1"/>
    <col min="10506" max="10509" width="45.83203125" style="4" customWidth="1"/>
    <col min="10510" max="10750" width="9.33203125" style="4"/>
    <col min="10751" max="10751" width="5.83203125" style="4" customWidth="1"/>
    <col min="10752" max="10752" width="8.5" style="4" customWidth="1"/>
    <col min="10753" max="10753" width="19" style="4" bestFit="1" customWidth="1"/>
    <col min="10754" max="10754" width="67" style="4" customWidth="1"/>
    <col min="10755" max="10755" width="7.6640625" style="4" customWidth="1"/>
    <col min="10756" max="10756" width="13.33203125" style="4" bestFit="1" customWidth="1"/>
    <col min="10757" max="10757" width="13" style="4" customWidth="1"/>
    <col min="10758" max="10758" width="11.33203125" style="4" customWidth="1"/>
    <col min="10759" max="10759" width="13.6640625" style="4" customWidth="1"/>
    <col min="10760" max="10760" width="17.33203125" style="4" customWidth="1"/>
    <col min="10761" max="10761" width="4.1640625" style="4" customWidth="1"/>
    <col min="10762" max="10765" width="45.83203125" style="4" customWidth="1"/>
    <col min="10766" max="11006" width="9.33203125" style="4"/>
    <col min="11007" max="11007" width="5.83203125" style="4" customWidth="1"/>
    <col min="11008" max="11008" width="8.5" style="4" customWidth="1"/>
    <col min="11009" max="11009" width="19" style="4" bestFit="1" customWidth="1"/>
    <col min="11010" max="11010" width="67" style="4" customWidth="1"/>
    <col min="11011" max="11011" width="7.6640625" style="4" customWidth="1"/>
    <col min="11012" max="11012" width="13.33203125" style="4" bestFit="1" customWidth="1"/>
    <col min="11013" max="11013" width="13" style="4" customWidth="1"/>
    <col min="11014" max="11014" width="11.33203125" style="4" customWidth="1"/>
    <col min="11015" max="11015" width="13.6640625" style="4" customWidth="1"/>
    <col min="11016" max="11016" width="17.33203125" style="4" customWidth="1"/>
    <col min="11017" max="11017" width="4.1640625" style="4" customWidth="1"/>
    <col min="11018" max="11021" width="45.83203125" style="4" customWidth="1"/>
    <col min="11022" max="11262" width="9.33203125" style="4"/>
    <col min="11263" max="11263" width="5.83203125" style="4" customWidth="1"/>
    <col min="11264" max="11264" width="8.5" style="4" customWidth="1"/>
    <col min="11265" max="11265" width="19" style="4" bestFit="1" customWidth="1"/>
    <col min="11266" max="11266" width="67" style="4" customWidth="1"/>
    <col min="11267" max="11267" width="7.6640625" style="4" customWidth="1"/>
    <col min="11268" max="11268" width="13.33203125" style="4" bestFit="1" customWidth="1"/>
    <col min="11269" max="11269" width="13" style="4" customWidth="1"/>
    <col min="11270" max="11270" width="11.33203125" style="4" customWidth="1"/>
    <col min="11271" max="11271" width="13.6640625" style="4" customWidth="1"/>
    <col min="11272" max="11272" width="17.33203125" style="4" customWidth="1"/>
    <col min="11273" max="11273" width="4.1640625" style="4" customWidth="1"/>
    <col min="11274" max="11277" width="45.83203125" style="4" customWidth="1"/>
    <col min="11278" max="11518" width="9.33203125" style="4"/>
    <col min="11519" max="11519" width="5.83203125" style="4" customWidth="1"/>
    <col min="11520" max="11520" width="8.5" style="4" customWidth="1"/>
    <col min="11521" max="11521" width="19" style="4" bestFit="1" customWidth="1"/>
    <col min="11522" max="11522" width="67" style="4" customWidth="1"/>
    <col min="11523" max="11523" width="7.6640625" style="4" customWidth="1"/>
    <col min="11524" max="11524" width="13.33203125" style="4" bestFit="1" customWidth="1"/>
    <col min="11525" max="11525" width="13" style="4" customWidth="1"/>
    <col min="11526" max="11526" width="11.33203125" style="4" customWidth="1"/>
    <col min="11527" max="11527" width="13.6640625" style="4" customWidth="1"/>
    <col min="11528" max="11528" width="17.33203125" style="4" customWidth="1"/>
    <col min="11529" max="11529" width="4.1640625" style="4" customWidth="1"/>
    <col min="11530" max="11533" width="45.83203125" style="4" customWidth="1"/>
    <col min="11534" max="11774" width="9.33203125" style="4"/>
    <col min="11775" max="11775" width="5.83203125" style="4" customWidth="1"/>
    <col min="11776" max="11776" width="8.5" style="4" customWidth="1"/>
    <col min="11777" max="11777" width="19" style="4" bestFit="1" customWidth="1"/>
    <col min="11778" max="11778" width="67" style="4" customWidth="1"/>
    <col min="11779" max="11779" width="7.6640625" style="4" customWidth="1"/>
    <col min="11780" max="11780" width="13.33203125" style="4" bestFit="1" customWidth="1"/>
    <col min="11781" max="11781" width="13" style="4" customWidth="1"/>
    <col min="11782" max="11782" width="11.33203125" style="4" customWidth="1"/>
    <col min="11783" max="11783" width="13.6640625" style="4" customWidth="1"/>
    <col min="11784" max="11784" width="17.33203125" style="4" customWidth="1"/>
    <col min="11785" max="11785" width="4.1640625" style="4" customWidth="1"/>
    <col min="11786" max="11789" width="45.83203125" style="4" customWidth="1"/>
    <col min="11790" max="12030" width="9.33203125" style="4"/>
    <col min="12031" max="12031" width="5.83203125" style="4" customWidth="1"/>
    <col min="12032" max="12032" width="8.5" style="4" customWidth="1"/>
    <col min="12033" max="12033" width="19" style="4" bestFit="1" customWidth="1"/>
    <col min="12034" max="12034" width="67" style="4" customWidth="1"/>
    <col min="12035" max="12035" width="7.6640625" style="4" customWidth="1"/>
    <col min="12036" max="12036" width="13.33203125" style="4" bestFit="1" customWidth="1"/>
    <col min="12037" max="12037" width="13" style="4" customWidth="1"/>
    <col min="12038" max="12038" width="11.33203125" style="4" customWidth="1"/>
    <col min="12039" max="12039" width="13.6640625" style="4" customWidth="1"/>
    <col min="12040" max="12040" width="17.33203125" style="4" customWidth="1"/>
    <col min="12041" max="12041" width="4.1640625" style="4" customWidth="1"/>
    <col min="12042" max="12045" width="45.83203125" style="4" customWidth="1"/>
    <col min="12046" max="12286" width="9.33203125" style="4"/>
    <col min="12287" max="12287" width="5.83203125" style="4" customWidth="1"/>
    <col min="12288" max="12288" width="8.5" style="4" customWidth="1"/>
    <col min="12289" max="12289" width="19" style="4" bestFit="1" customWidth="1"/>
    <col min="12290" max="12290" width="67" style="4" customWidth="1"/>
    <col min="12291" max="12291" width="7.6640625" style="4" customWidth="1"/>
    <col min="12292" max="12292" width="13.33203125" style="4" bestFit="1" customWidth="1"/>
    <col min="12293" max="12293" width="13" style="4" customWidth="1"/>
    <col min="12294" max="12294" width="11.33203125" style="4" customWidth="1"/>
    <col min="12295" max="12295" width="13.6640625" style="4" customWidth="1"/>
    <col min="12296" max="12296" width="17.33203125" style="4" customWidth="1"/>
    <col min="12297" max="12297" width="4.1640625" style="4" customWidth="1"/>
    <col min="12298" max="12301" width="45.83203125" style="4" customWidth="1"/>
    <col min="12302" max="12542" width="9.33203125" style="4"/>
    <col min="12543" max="12543" width="5.83203125" style="4" customWidth="1"/>
    <col min="12544" max="12544" width="8.5" style="4" customWidth="1"/>
    <col min="12545" max="12545" width="19" style="4" bestFit="1" customWidth="1"/>
    <col min="12546" max="12546" width="67" style="4" customWidth="1"/>
    <col min="12547" max="12547" width="7.6640625" style="4" customWidth="1"/>
    <col min="12548" max="12548" width="13.33203125" style="4" bestFit="1" customWidth="1"/>
    <col min="12549" max="12549" width="13" style="4" customWidth="1"/>
    <col min="12550" max="12550" width="11.33203125" style="4" customWidth="1"/>
    <col min="12551" max="12551" width="13.6640625" style="4" customWidth="1"/>
    <col min="12552" max="12552" width="17.33203125" style="4" customWidth="1"/>
    <col min="12553" max="12553" width="4.1640625" style="4" customWidth="1"/>
    <col min="12554" max="12557" width="45.83203125" style="4" customWidth="1"/>
    <col min="12558" max="12798" width="9.33203125" style="4"/>
    <col min="12799" max="12799" width="5.83203125" style="4" customWidth="1"/>
    <col min="12800" max="12800" width="8.5" style="4" customWidth="1"/>
    <col min="12801" max="12801" width="19" style="4" bestFit="1" customWidth="1"/>
    <col min="12802" max="12802" width="67" style="4" customWidth="1"/>
    <col min="12803" max="12803" width="7.6640625" style="4" customWidth="1"/>
    <col min="12804" max="12804" width="13.33203125" style="4" bestFit="1" customWidth="1"/>
    <col min="12805" max="12805" width="13" style="4" customWidth="1"/>
    <col min="12806" max="12806" width="11.33203125" style="4" customWidth="1"/>
    <col min="12807" max="12807" width="13.6640625" style="4" customWidth="1"/>
    <col min="12808" max="12808" width="17.33203125" style="4" customWidth="1"/>
    <col min="12809" max="12809" width="4.1640625" style="4" customWidth="1"/>
    <col min="12810" max="12813" width="45.83203125" style="4" customWidth="1"/>
    <col min="12814" max="13054" width="9.33203125" style="4"/>
    <col min="13055" max="13055" width="5.83203125" style="4" customWidth="1"/>
    <col min="13056" max="13056" width="8.5" style="4" customWidth="1"/>
    <col min="13057" max="13057" width="19" style="4" bestFit="1" customWidth="1"/>
    <col min="13058" max="13058" width="67" style="4" customWidth="1"/>
    <col min="13059" max="13059" width="7.6640625" style="4" customWidth="1"/>
    <col min="13060" max="13060" width="13.33203125" style="4" bestFit="1" customWidth="1"/>
    <col min="13061" max="13061" width="13" style="4" customWidth="1"/>
    <col min="13062" max="13062" width="11.33203125" style="4" customWidth="1"/>
    <col min="13063" max="13063" width="13.6640625" style="4" customWidth="1"/>
    <col min="13064" max="13064" width="17.33203125" style="4" customWidth="1"/>
    <col min="13065" max="13065" width="4.1640625" style="4" customWidth="1"/>
    <col min="13066" max="13069" width="45.83203125" style="4" customWidth="1"/>
    <col min="13070" max="13310" width="9.33203125" style="4"/>
    <col min="13311" max="13311" width="5.83203125" style="4" customWidth="1"/>
    <col min="13312" max="13312" width="8.5" style="4" customWidth="1"/>
    <col min="13313" max="13313" width="19" style="4" bestFit="1" customWidth="1"/>
    <col min="13314" max="13314" width="67" style="4" customWidth="1"/>
    <col min="13315" max="13315" width="7.6640625" style="4" customWidth="1"/>
    <col min="13316" max="13316" width="13.33203125" style="4" bestFit="1" customWidth="1"/>
    <col min="13317" max="13317" width="13" style="4" customWidth="1"/>
    <col min="13318" max="13318" width="11.33203125" style="4" customWidth="1"/>
    <col min="13319" max="13319" width="13.6640625" style="4" customWidth="1"/>
    <col min="13320" max="13320" width="17.33203125" style="4" customWidth="1"/>
    <col min="13321" max="13321" width="4.1640625" style="4" customWidth="1"/>
    <col min="13322" max="13325" width="45.83203125" style="4" customWidth="1"/>
    <col min="13326" max="13566" width="9.33203125" style="4"/>
    <col min="13567" max="13567" width="5.83203125" style="4" customWidth="1"/>
    <col min="13568" max="13568" width="8.5" style="4" customWidth="1"/>
    <col min="13569" max="13569" width="19" style="4" bestFit="1" customWidth="1"/>
    <col min="13570" max="13570" width="67" style="4" customWidth="1"/>
    <col min="13571" max="13571" width="7.6640625" style="4" customWidth="1"/>
    <col min="13572" max="13572" width="13.33203125" style="4" bestFit="1" customWidth="1"/>
    <col min="13573" max="13573" width="13" style="4" customWidth="1"/>
    <col min="13574" max="13574" width="11.33203125" style="4" customWidth="1"/>
    <col min="13575" max="13575" width="13.6640625" style="4" customWidth="1"/>
    <col min="13576" max="13576" width="17.33203125" style="4" customWidth="1"/>
    <col min="13577" max="13577" width="4.1640625" style="4" customWidth="1"/>
    <col min="13578" max="13581" width="45.83203125" style="4" customWidth="1"/>
    <col min="13582" max="13822" width="9.33203125" style="4"/>
    <col min="13823" max="13823" width="5.83203125" style="4" customWidth="1"/>
    <col min="13824" max="13824" width="8.5" style="4" customWidth="1"/>
    <col min="13825" max="13825" width="19" style="4" bestFit="1" customWidth="1"/>
    <col min="13826" max="13826" width="67" style="4" customWidth="1"/>
    <col min="13827" max="13827" width="7.6640625" style="4" customWidth="1"/>
    <col min="13828" max="13828" width="13.33203125" style="4" bestFit="1" customWidth="1"/>
    <col min="13829" max="13829" width="13" style="4" customWidth="1"/>
    <col min="13830" max="13830" width="11.33203125" style="4" customWidth="1"/>
    <col min="13831" max="13831" width="13.6640625" style="4" customWidth="1"/>
    <col min="13832" max="13832" width="17.33203125" style="4" customWidth="1"/>
    <col min="13833" max="13833" width="4.1640625" style="4" customWidth="1"/>
    <col min="13834" max="13837" width="45.83203125" style="4" customWidth="1"/>
    <col min="13838" max="14078" width="9.33203125" style="4"/>
    <col min="14079" max="14079" width="5.83203125" style="4" customWidth="1"/>
    <col min="14080" max="14080" width="8.5" style="4" customWidth="1"/>
    <col min="14081" max="14081" width="19" style="4" bestFit="1" customWidth="1"/>
    <col min="14082" max="14082" width="67" style="4" customWidth="1"/>
    <col min="14083" max="14083" width="7.6640625" style="4" customWidth="1"/>
    <col min="14084" max="14084" width="13.33203125" style="4" bestFit="1" customWidth="1"/>
    <col min="14085" max="14085" width="13" style="4" customWidth="1"/>
    <col min="14086" max="14086" width="11.33203125" style="4" customWidth="1"/>
    <col min="14087" max="14087" width="13.6640625" style="4" customWidth="1"/>
    <col min="14088" max="14088" width="17.33203125" style="4" customWidth="1"/>
    <col min="14089" max="14089" width="4.1640625" style="4" customWidth="1"/>
    <col min="14090" max="14093" width="45.83203125" style="4" customWidth="1"/>
    <col min="14094" max="14334" width="9.33203125" style="4"/>
    <col min="14335" max="14335" width="5.83203125" style="4" customWidth="1"/>
    <col min="14336" max="14336" width="8.5" style="4" customWidth="1"/>
    <col min="14337" max="14337" width="19" style="4" bestFit="1" customWidth="1"/>
    <col min="14338" max="14338" width="67" style="4" customWidth="1"/>
    <col min="14339" max="14339" width="7.6640625" style="4" customWidth="1"/>
    <col min="14340" max="14340" width="13.33203125" style="4" bestFit="1" customWidth="1"/>
    <col min="14341" max="14341" width="13" style="4" customWidth="1"/>
    <col min="14342" max="14342" width="11.33203125" style="4" customWidth="1"/>
    <col min="14343" max="14343" width="13.6640625" style="4" customWidth="1"/>
    <col min="14344" max="14344" width="17.33203125" style="4" customWidth="1"/>
    <col min="14345" max="14345" width="4.1640625" style="4" customWidth="1"/>
    <col min="14346" max="14349" width="45.83203125" style="4" customWidth="1"/>
    <col min="14350" max="14590" width="9.33203125" style="4"/>
    <col min="14591" max="14591" width="5.83203125" style="4" customWidth="1"/>
    <col min="14592" max="14592" width="8.5" style="4" customWidth="1"/>
    <col min="14593" max="14593" width="19" style="4" bestFit="1" customWidth="1"/>
    <col min="14594" max="14594" width="67" style="4" customWidth="1"/>
    <col min="14595" max="14595" width="7.6640625" style="4" customWidth="1"/>
    <col min="14596" max="14596" width="13.33203125" style="4" bestFit="1" customWidth="1"/>
    <col min="14597" max="14597" width="13" style="4" customWidth="1"/>
    <col min="14598" max="14598" width="11.33203125" style="4" customWidth="1"/>
    <col min="14599" max="14599" width="13.6640625" style="4" customWidth="1"/>
    <col min="14600" max="14600" width="17.33203125" style="4" customWidth="1"/>
    <col min="14601" max="14601" width="4.1640625" style="4" customWidth="1"/>
    <col min="14602" max="14605" width="45.83203125" style="4" customWidth="1"/>
    <col min="14606" max="14846" width="9.33203125" style="4"/>
    <col min="14847" max="14847" width="5.83203125" style="4" customWidth="1"/>
    <col min="14848" max="14848" width="8.5" style="4" customWidth="1"/>
    <col min="14849" max="14849" width="19" style="4" bestFit="1" customWidth="1"/>
    <col min="14850" max="14850" width="67" style="4" customWidth="1"/>
    <col min="14851" max="14851" width="7.6640625" style="4" customWidth="1"/>
    <col min="14852" max="14852" width="13.33203125" style="4" bestFit="1" customWidth="1"/>
    <col min="14853" max="14853" width="13" style="4" customWidth="1"/>
    <col min="14854" max="14854" width="11.33203125" style="4" customWidth="1"/>
    <col min="14855" max="14855" width="13.6640625" style="4" customWidth="1"/>
    <col min="14856" max="14856" width="17.33203125" style="4" customWidth="1"/>
    <col min="14857" max="14857" width="4.1640625" style="4" customWidth="1"/>
    <col min="14858" max="14861" width="45.83203125" style="4" customWidth="1"/>
    <col min="14862" max="15102" width="9.33203125" style="4"/>
    <col min="15103" max="15103" width="5.83203125" style="4" customWidth="1"/>
    <col min="15104" max="15104" width="8.5" style="4" customWidth="1"/>
    <col min="15105" max="15105" width="19" style="4" bestFit="1" customWidth="1"/>
    <col min="15106" max="15106" width="67" style="4" customWidth="1"/>
    <col min="15107" max="15107" width="7.6640625" style="4" customWidth="1"/>
    <col min="15108" max="15108" width="13.33203125" style="4" bestFit="1" customWidth="1"/>
    <col min="15109" max="15109" width="13" style="4" customWidth="1"/>
    <col min="15110" max="15110" width="11.33203125" style="4" customWidth="1"/>
    <col min="15111" max="15111" width="13.6640625" style="4" customWidth="1"/>
    <col min="15112" max="15112" width="17.33203125" style="4" customWidth="1"/>
    <col min="15113" max="15113" width="4.1640625" style="4" customWidth="1"/>
    <col min="15114" max="15117" width="45.83203125" style="4" customWidth="1"/>
    <col min="15118" max="15358" width="9.33203125" style="4"/>
    <col min="15359" max="15359" width="5.83203125" style="4" customWidth="1"/>
    <col min="15360" max="15360" width="8.5" style="4" customWidth="1"/>
    <col min="15361" max="15361" width="19" style="4" bestFit="1" customWidth="1"/>
    <col min="15362" max="15362" width="67" style="4" customWidth="1"/>
    <col min="15363" max="15363" width="7.6640625" style="4" customWidth="1"/>
    <col min="15364" max="15364" width="13.33203125" style="4" bestFit="1" customWidth="1"/>
    <col min="15365" max="15365" width="13" style="4" customWidth="1"/>
    <col min="15366" max="15366" width="11.33203125" style="4" customWidth="1"/>
    <col min="15367" max="15367" width="13.6640625" style="4" customWidth="1"/>
    <col min="15368" max="15368" width="17.33203125" style="4" customWidth="1"/>
    <col min="15369" max="15369" width="4.1640625" style="4" customWidth="1"/>
    <col min="15370" max="15373" width="45.83203125" style="4" customWidth="1"/>
    <col min="15374" max="15614" width="9.33203125" style="4"/>
    <col min="15615" max="15615" width="5.83203125" style="4" customWidth="1"/>
    <col min="15616" max="15616" width="8.5" style="4" customWidth="1"/>
    <col min="15617" max="15617" width="19" style="4" bestFit="1" customWidth="1"/>
    <col min="15618" max="15618" width="67" style="4" customWidth="1"/>
    <col min="15619" max="15619" width="7.6640625" style="4" customWidth="1"/>
    <col min="15620" max="15620" width="13.33203125" style="4" bestFit="1" customWidth="1"/>
    <col min="15621" max="15621" width="13" style="4" customWidth="1"/>
    <col min="15622" max="15622" width="11.33203125" style="4" customWidth="1"/>
    <col min="15623" max="15623" width="13.6640625" style="4" customWidth="1"/>
    <col min="15624" max="15624" width="17.33203125" style="4" customWidth="1"/>
    <col min="15625" max="15625" width="4.1640625" style="4" customWidth="1"/>
    <col min="15626" max="15629" width="45.83203125" style="4" customWidth="1"/>
    <col min="15630" max="15870" width="9.33203125" style="4"/>
    <col min="15871" max="15871" width="5.83203125" style="4" customWidth="1"/>
    <col min="15872" max="15872" width="8.5" style="4" customWidth="1"/>
    <col min="15873" max="15873" width="19" style="4" bestFit="1" customWidth="1"/>
    <col min="15874" max="15874" width="67" style="4" customWidth="1"/>
    <col min="15875" max="15875" width="7.6640625" style="4" customWidth="1"/>
    <col min="15876" max="15876" width="13.33203125" style="4" bestFit="1" customWidth="1"/>
    <col min="15877" max="15877" width="13" style="4" customWidth="1"/>
    <col min="15878" max="15878" width="11.33203125" style="4" customWidth="1"/>
    <col min="15879" max="15879" width="13.6640625" style="4" customWidth="1"/>
    <col min="15880" max="15880" width="17.33203125" style="4" customWidth="1"/>
    <col min="15881" max="15881" width="4.1640625" style="4" customWidth="1"/>
    <col min="15882" max="15885" width="45.83203125" style="4" customWidth="1"/>
    <col min="15886" max="16126" width="9.33203125" style="4"/>
    <col min="16127" max="16127" width="5.83203125" style="4" customWidth="1"/>
    <col min="16128" max="16128" width="8.5" style="4" customWidth="1"/>
    <col min="16129" max="16129" width="19" style="4" bestFit="1" customWidth="1"/>
    <col min="16130" max="16130" width="67" style="4" customWidth="1"/>
    <col min="16131" max="16131" width="7.6640625" style="4" customWidth="1"/>
    <col min="16132" max="16132" width="13.33203125" style="4" bestFit="1" customWidth="1"/>
    <col min="16133" max="16133" width="13" style="4" customWidth="1"/>
    <col min="16134" max="16134" width="11.33203125" style="4" customWidth="1"/>
    <col min="16135" max="16135" width="13.6640625" style="4" customWidth="1"/>
    <col min="16136" max="16136" width="17.33203125" style="4" customWidth="1"/>
    <col min="16137" max="16137" width="4.1640625" style="4" customWidth="1"/>
    <col min="16138" max="16141" width="45.83203125" style="4" customWidth="1"/>
    <col min="16142" max="16384" width="9.33203125" style="4"/>
  </cols>
  <sheetData>
    <row r="1" spans="1:9" ht="18" x14ac:dyDescent="0.25">
      <c r="A1" s="186" t="s">
        <v>88</v>
      </c>
      <c r="B1" s="186"/>
      <c r="C1" s="186"/>
      <c r="D1" s="186"/>
      <c r="E1" s="186"/>
      <c r="F1" s="186"/>
      <c r="G1" s="186"/>
      <c r="H1" s="186"/>
      <c r="I1" s="186"/>
    </row>
    <row r="2" spans="1:9" ht="15.75" x14ac:dyDescent="0.25">
      <c r="A2" s="193" t="s">
        <v>0</v>
      </c>
      <c r="B2" s="193"/>
      <c r="C2" s="193"/>
      <c r="D2" s="193"/>
      <c r="E2" s="193"/>
      <c r="F2" s="193"/>
      <c r="G2" s="193"/>
      <c r="H2" s="193"/>
      <c r="I2" s="193"/>
    </row>
    <row r="3" spans="1:9" ht="15.75" customHeight="1" x14ac:dyDescent="0.2">
      <c r="A3" s="192" t="s">
        <v>89</v>
      </c>
      <c r="B3" s="192"/>
      <c r="C3" s="192"/>
      <c r="D3" s="192"/>
      <c r="E3" s="192"/>
      <c r="F3" s="192"/>
      <c r="G3" s="192"/>
      <c r="H3" s="192"/>
      <c r="I3" s="192"/>
    </row>
    <row r="4" spans="1:9" ht="15.75" x14ac:dyDescent="0.2">
      <c r="B4" s="5"/>
      <c r="C4" s="6"/>
      <c r="D4" s="6"/>
      <c r="E4" s="6"/>
      <c r="F4" s="6"/>
      <c r="G4" s="6"/>
      <c r="H4" s="6"/>
    </row>
    <row r="5" spans="1:9" ht="15" thickBot="1" x14ac:dyDescent="0.25">
      <c r="B5" s="188"/>
      <c r="C5" s="188"/>
      <c r="D5" s="7"/>
      <c r="E5" s="8"/>
      <c r="F5" s="8"/>
      <c r="G5" s="8"/>
      <c r="H5" s="8"/>
    </row>
    <row r="6" spans="1:9" ht="15.75" customHeight="1" thickBot="1" x14ac:dyDescent="0.25">
      <c r="A6" s="9"/>
      <c r="B6" s="10"/>
      <c r="C6" s="10"/>
      <c r="D6" s="11"/>
      <c r="E6" s="12"/>
      <c r="G6" s="189" t="s">
        <v>1</v>
      </c>
      <c r="H6" s="190"/>
      <c r="I6" s="163">
        <v>42767</v>
      </c>
    </row>
    <row r="7" spans="1:9" ht="40.5" customHeight="1" thickBot="1" x14ac:dyDescent="0.25">
      <c r="A7" s="191" t="s">
        <v>0</v>
      </c>
      <c r="B7" s="191"/>
      <c r="C7" s="191"/>
      <c r="D7" s="191"/>
      <c r="E7" s="191"/>
      <c r="F7" s="191"/>
      <c r="G7" s="191"/>
      <c r="H7" s="191"/>
      <c r="I7" s="191"/>
    </row>
    <row r="8" spans="1:9" s="34" customFormat="1" ht="54.75" customHeight="1" x14ac:dyDescent="0.2">
      <c r="A8" s="13" t="s">
        <v>2</v>
      </c>
      <c r="B8" s="14" t="s">
        <v>3</v>
      </c>
      <c r="C8" s="15" t="s">
        <v>4</v>
      </c>
      <c r="D8" s="15" t="s">
        <v>5</v>
      </c>
      <c r="E8" s="15" t="s">
        <v>6</v>
      </c>
      <c r="F8" s="14" t="s">
        <v>7</v>
      </c>
      <c r="G8" s="14" t="s">
        <v>8</v>
      </c>
      <c r="H8" s="14" t="s">
        <v>9</v>
      </c>
      <c r="I8" s="16" t="s">
        <v>10</v>
      </c>
    </row>
    <row r="9" spans="1:9" ht="15" customHeight="1" x14ac:dyDescent="0.2">
      <c r="A9" s="17" t="s">
        <v>11</v>
      </c>
      <c r="B9" s="18"/>
      <c r="C9" s="19" t="s">
        <v>12</v>
      </c>
      <c r="D9" s="20"/>
      <c r="E9" s="20"/>
      <c r="F9" s="20"/>
      <c r="G9" s="20"/>
      <c r="H9" s="20"/>
      <c r="I9" s="21"/>
    </row>
    <row r="10" spans="1:9" ht="25.5" customHeight="1" x14ac:dyDescent="0.2">
      <c r="A10" s="22" t="s">
        <v>13</v>
      </c>
      <c r="B10" s="23" t="s">
        <v>14</v>
      </c>
      <c r="C10" s="24" t="s">
        <v>90</v>
      </c>
      <c r="D10" s="25" t="s">
        <v>15</v>
      </c>
      <c r="E10" s="26">
        <v>6</v>
      </c>
      <c r="F10" s="26">
        <v>357.34</v>
      </c>
      <c r="G10" s="27">
        <v>0.25580000000000003</v>
      </c>
      <c r="H10" s="28">
        <f>ROUND(F10*(1+G10),2)</f>
        <v>448.75</v>
      </c>
      <c r="I10" s="29">
        <f>ROUND(H10*E10,2)</f>
        <v>2692.5</v>
      </c>
    </row>
    <row r="11" spans="1:9" ht="25.5" customHeight="1" x14ac:dyDescent="0.2">
      <c r="A11" s="22" t="s">
        <v>16</v>
      </c>
      <c r="B11" s="23" t="s">
        <v>117</v>
      </c>
      <c r="C11" s="24" t="s">
        <v>118</v>
      </c>
      <c r="D11" s="25" t="s">
        <v>15</v>
      </c>
      <c r="E11" s="26">
        <f>306.92+28.04</f>
        <v>334.96000000000004</v>
      </c>
      <c r="F11" s="26">
        <v>5</v>
      </c>
      <c r="G11" s="27">
        <v>0.25580000000000003</v>
      </c>
      <c r="H11" s="28">
        <f>ROUND(F11*(1+G11),2)</f>
        <v>6.28</v>
      </c>
      <c r="I11" s="29">
        <f>ROUND(H11*E11,2)</f>
        <v>2103.5500000000002</v>
      </c>
    </row>
    <row r="12" spans="1:9" ht="15" customHeight="1" x14ac:dyDescent="0.2">
      <c r="A12" s="174"/>
      <c r="B12" s="187"/>
      <c r="C12" s="187"/>
      <c r="D12" s="187"/>
      <c r="E12" s="187"/>
      <c r="F12" s="176" t="s">
        <v>18</v>
      </c>
      <c r="G12" s="176"/>
      <c r="H12" s="176"/>
      <c r="I12" s="31">
        <f>SUM(I10:I11)</f>
        <v>4796.05</v>
      </c>
    </row>
    <row r="13" spans="1:9" ht="15" customHeight="1" x14ac:dyDescent="0.2">
      <c r="A13" s="17" t="s">
        <v>19</v>
      </c>
      <c r="B13" s="18"/>
      <c r="C13" s="172" t="s">
        <v>92</v>
      </c>
      <c r="D13" s="172"/>
      <c r="E13" s="172"/>
      <c r="F13" s="172"/>
      <c r="G13" s="172"/>
      <c r="H13" s="172"/>
      <c r="I13" s="173"/>
    </row>
    <row r="14" spans="1:9" ht="25.5" customHeight="1" x14ac:dyDescent="0.2">
      <c r="A14" s="22" t="s">
        <v>20</v>
      </c>
      <c r="B14" s="23" t="s">
        <v>97</v>
      </c>
      <c r="C14" s="24" t="s">
        <v>119</v>
      </c>
      <c r="D14" s="25" t="s">
        <v>21</v>
      </c>
      <c r="E14" s="26">
        <v>112.5</v>
      </c>
      <c r="F14" s="26">
        <v>47.07</v>
      </c>
      <c r="G14" s="27">
        <v>0.25580000000000003</v>
      </c>
      <c r="H14" s="28">
        <f>ROUND(F14*(1+G14),2)</f>
        <v>59.11</v>
      </c>
      <c r="I14" s="29">
        <f t="shared" ref="I14:I20" si="0">ROUND(H14*E14,2)</f>
        <v>6649.88</v>
      </c>
    </row>
    <row r="15" spans="1:9" ht="25.5" customHeight="1" x14ac:dyDescent="0.2">
      <c r="A15" s="22" t="s">
        <v>22</v>
      </c>
      <c r="B15" s="23" t="s">
        <v>99</v>
      </c>
      <c r="C15" s="24" t="s">
        <v>98</v>
      </c>
      <c r="D15" s="25" t="s">
        <v>24</v>
      </c>
      <c r="E15" s="26">
        <f>55.48*0.03</f>
        <v>1.6643999999999999</v>
      </c>
      <c r="F15" s="26">
        <v>489.09</v>
      </c>
      <c r="G15" s="27">
        <v>0.25580000000000003</v>
      </c>
      <c r="H15" s="28">
        <f>ROUND(F15*(1+G15),2)</f>
        <v>614.20000000000005</v>
      </c>
      <c r="I15" s="29">
        <f t="shared" si="0"/>
        <v>1022.27</v>
      </c>
    </row>
    <row r="16" spans="1:9" ht="25.5" customHeight="1" x14ac:dyDescent="0.2">
      <c r="A16" s="22" t="s">
        <v>23</v>
      </c>
      <c r="B16" s="23" t="s">
        <v>100</v>
      </c>
      <c r="C16" s="24" t="s">
        <v>109</v>
      </c>
      <c r="D16" s="25" t="s">
        <v>15</v>
      </c>
      <c r="E16" s="26">
        <v>392.33</v>
      </c>
      <c r="F16" s="26">
        <v>34.119999999999997</v>
      </c>
      <c r="G16" s="27">
        <v>0.25580000000000003</v>
      </c>
      <c r="H16" s="28">
        <f>ROUND(F16*(1+G16),2)</f>
        <v>42.85</v>
      </c>
      <c r="I16" s="29">
        <f t="shared" si="0"/>
        <v>16811.34</v>
      </c>
    </row>
    <row r="17" spans="1:9" ht="25.5" customHeight="1" x14ac:dyDescent="0.2">
      <c r="A17" s="22" t="s">
        <v>25</v>
      </c>
      <c r="B17" s="23" t="s">
        <v>122</v>
      </c>
      <c r="C17" s="24" t="s">
        <v>120</v>
      </c>
      <c r="D17" s="25" t="s">
        <v>26</v>
      </c>
      <c r="E17" s="26">
        <v>441.65</v>
      </c>
      <c r="F17" s="26">
        <v>13.62</v>
      </c>
      <c r="G17" s="27">
        <v>0.25580000000000003</v>
      </c>
      <c r="H17" s="28">
        <f>ROUND(F17*(1+G17),2)</f>
        <v>17.100000000000001</v>
      </c>
      <c r="I17" s="29">
        <f t="shared" si="0"/>
        <v>7552.22</v>
      </c>
    </row>
    <row r="18" spans="1:9" ht="25.5" customHeight="1" x14ac:dyDescent="0.2">
      <c r="A18" s="22" t="s">
        <v>151</v>
      </c>
      <c r="B18" s="23" t="s">
        <v>123</v>
      </c>
      <c r="C18" s="24" t="s">
        <v>121</v>
      </c>
      <c r="D18" s="25" t="s">
        <v>26</v>
      </c>
      <c r="E18" s="26">
        <v>1202.78</v>
      </c>
      <c r="F18" s="26">
        <v>11.1</v>
      </c>
      <c r="G18" s="27">
        <v>0.25580000000000003</v>
      </c>
      <c r="H18" s="28">
        <f>ROUND(F18*(1+G18),2)</f>
        <v>13.94</v>
      </c>
      <c r="I18" s="29">
        <f t="shared" si="0"/>
        <v>16766.75</v>
      </c>
    </row>
    <row r="19" spans="1:9" ht="25.5" customHeight="1" x14ac:dyDescent="0.2">
      <c r="A19" s="22" t="s">
        <v>152</v>
      </c>
      <c r="B19" s="23" t="s">
        <v>102</v>
      </c>
      <c r="C19" s="24" t="s">
        <v>124</v>
      </c>
      <c r="D19" s="25" t="s">
        <v>24</v>
      </c>
      <c r="E19" s="26">
        <f>53.65-(112.5*0.031416)-(15.2)</f>
        <v>34.915700000000001</v>
      </c>
      <c r="F19" s="26">
        <v>332.23</v>
      </c>
      <c r="G19" s="27">
        <v>0.25580000000000003</v>
      </c>
      <c r="H19" s="28">
        <f>ROUND((F19*(1+G19)),2)</f>
        <v>417.21</v>
      </c>
      <c r="I19" s="29">
        <f t="shared" si="0"/>
        <v>14567.18</v>
      </c>
    </row>
    <row r="20" spans="1:9" ht="25.5" customHeight="1" x14ac:dyDescent="0.2">
      <c r="A20" s="22" t="s">
        <v>153</v>
      </c>
      <c r="B20" s="23" t="s">
        <v>125</v>
      </c>
      <c r="C20" s="24" t="s">
        <v>126</v>
      </c>
      <c r="D20" s="25" t="s">
        <v>24</v>
      </c>
      <c r="E20" s="26">
        <v>20.69</v>
      </c>
      <c r="F20" s="26">
        <v>366.32</v>
      </c>
      <c r="G20" s="27">
        <v>0.25580000000000003</v>
      </c>
      <c r="H20" s="28">
        <f>ROUND((F20*(1+G20)),2)</f>
        <v>460.02</v>
      </c>
      <c r="I20" s="29">
        <f t="shared" si="0"/>
        <v>9517.81</v>
      </c>
    </row>
    <row r="21" spans="1:9" ht="15" customHeight="1" x14ac:dyDescent="0.2">
      <c r="A21" s="174"/>
      <c r="B21" s="175"/>
      <c r="C21" s="175"/>
      <c r="D21" s="175"/>
      <c r="E21" s="175"/>
      <c r="F21" s="176" t="s">
        <v>157</v>
      </c>
      <c r="G21" s="176"/>
      <c r="H21" s="176"/>
      <c r="I21" s="31">
        <f>SUM(I14:I20)</f>
        <v>72887.45</v>
      </c>
    </row>
    <row r="22" spans="1:9" ht="15" customHeight="1" x14ac:dyDescent="0.2">
      <c r="A22" s="17" t="s">
        <v>28</v>
      </c>
      <c r="B22" s="18"/>
      <c r="C22" s="172" t="s">
        <v>103</v>
      </c>
      <c r="D22" s="172"/>
      <c r="E22" s="172"/>
      <c r="F22" s="172"/>
      <c r="G22" s="172"/>
      <c r="H22" s="172"/>
      <c r="I22" s="173"/>
    </row>
    <row r="23" spans="1:9" ht="25.5" customHeight="1" x14ac:dyDescent="0.2">
      <c r="A23" s="22" t="s">
        <v>29</v>
      </c>
      <c r="B23" s="23" t="s">
        <v>127</v>
      </c>
      <c r="C23" s="24" t="s">
        <v>128</v>
      </c>
      <c r="D23" s="25" t="s">
        <v>15</v>
      </c>
      <c r="E23" s="26">
        <v>286.38</v>
      </c>
      <c r="F23" s="26">
        <v>53.06</v>
      </c>
      <c r="G23" s="27">
        <v>0.25580000000000003</v>
      </c>
      <c r="H23" s="28">
        <f>ROUND(F23*(1+G23),2)</f>
        <v>66.63</v>
      </c>
      <c r="I23" s="29">
        <f>ROUND(H23*E23,2)</f>
        <v>19081.5</v>
      </c>
    </row>
    <row r="24" spans="1:9" ht="25.5" customHeight="1" x14ac:dyDescent="0.2">
      <c r="A24" s="22" t="s">
        <v>30</v>
      </c>
      <c r="B24" s="23" t="s">
        <v>130</v>
      </c>
      <c r="C24" s="24" t="s">
        <v>129</v>
      </c>
      <c r="D24" s="25" t="s">
        <v>15</v>
      </c>
      <c r="E24" s="26">
        <f>86.8</f>
        <v>86.8</v>
      </c>
      <c r="F24" s="26">
        <v>94.71</v>
      </c>
      <c r="G24" s="27">
        <v>0.25580000000000003</v>
      </c>
      <c r="H24" s="28">
        <f>ROUND(F24*(1+G24),2)</f>
        <v>118.94</v>
      </c>
      <c r="I24" s="29">
        <f>ROUND(H24*E24,2)</f>
        <v>10323.99</v>
      </c>
    </row>
    <row r="25" spans="1:9" ht="25.5" customHeight="1" x14ac:dyDescent="0.2">
      <c r="A25" s="22" t="s">
        <v>31</v>
      </c>
      <c r="B25" s="23" t="s">
        <v>131</v>
      </c>
      <c r="C25" s="24" t="s">
        <v>132</v>
      </c>
      <c r="D25" s="25" t="s">
        <v>17</v>
      </c>
      <c r="E25" s="26">
        <v>4</v>
      </c>
      <c r="F25" s="26">
        <v>562.17999999999995</v>
      </c>
      <c r="G25" s="27">
        <v>0.25580000000000003</v>
      </c>
      <c r="H25" s="28">
        <f>ROUND(F25*(1+G25),2)</f>
        <v>705.99</v>
      </c>
      <c r="I25" s="29">
        <f>ROUND(H25*E25,2)</f>
        <v>2823.96</v>
      </c>
    </row>
    <row r="26" spans="1:9" x14ac:dyDescent="0.2">
      <c r="A26" s="174"/>
      <c r="B26" s="175"/>
      <c r="C26" s="175"/>
      <c r="D26" s="175"/>
      <c r="E26" s="175"/>
      <c r="F26" s="176" t="s">
        <v>32</v>
      </c>
      <c r="G26" s="176"/>
      <c r="H26" s="176"/>
      <c r="I26" s="31">
        <f>SUM(I23:I25)</f>
        <v>32229.449999999997</v>
      </c>
    </row>
    <row r="27" spans="1:9" ht="15" x14ac:dyDescent="0.2">
      <c r="A27" s="17" t="s">
        <v>33</v>
      </c>
      <c r="B27" s="18"/>
      <c r="C27" s="172" t="s">
        <v>27</v>
      </c>
      <c r="D27" s="172"/>
      <c r="E27" s="172"/>
      <c r="F27" s="172"/>
      <c r="G27" s="172"/>
      <c r="H27" s="172"/>
      <c r="I27" s="173"/>
    </row>
    <row r="28" spans="1:9" ht="25.5" customHeight="1" x14ac:dyDescent="0.2">
      <c r="A28" s="35" t="s">
        <v>34</v>
      </c>
      <c r="B28" s="23" t="s">
        <v>133</v>
      </c>
      <c r="C28" s="24" t="s">
        <v>134</v>
      </c>
      <c r="D28" s="25" t="s">
        <v>15</v>
      </c>
      <c r="E28" s="26">
        <v>133.61000000000001</v>
      </c>
      <c r="F28" s="26">
        <v>8.81</v>
      </c>
      <c r="G28" s="27">
        <v>0.25580000000000003</v>
      </c>
      <c r="H28" s="28">
        <f t="shared" ref="H28" si="1">ROUND(F28*(1+G28),2)</f>
        <v>11.06</v>
      </c>
      <c r="I28" s="29">
        <f t="shared" ref="I28" si="2">ROUND(H28*E28,2)</f>
        <v>1477.73</v>
      </c>
    </row>
    <row r="29" spans="1:9" ht="25.5" customHeight="1" x14ac:dyDescent="0.2">
      <c r="A29" s="35" t="s">
        <v>35</v>
      </c>
      <c r="B29" s="23" t="s">
        <v>135</v>
      </c>
      <c r="C29" s="24" t="s">
        <v>138</v>
      </c>
      <c r="D29" s="25" t="s">
        <v>15</v>
      </c>
      <c r="E29" s="26">
        <f>1.5*86.2</f>
        <v>129.30000000000001</v>
      </c>
      <c r="F29" s="26">
        <v>4.0599999999999996</v>
      </c>
      <c r="G29" s="27">
        <v>0.25580000000000003</v>
      </c>
      <c r="H29" s="28">
        <f t="shared" ref="H29:H31" si="3">ROUND(F29*(1+G29),2)</f>
        <v>5.0999999999999996</v>
      </c>
      <c r="I29" s="29">
        <f t="shared" ref="I29:I31" si="4">ROUND(H29*E29,2)</f>
        <v>659.43</v>
      </c>
    </row>
    <row r="30" spans="1:9" ht="25.5" customHeight="1" x14ac:dyDescent="0.2">
      <c r="A30" s="35" t="s">
        <v>36</v>
      </c>
      <c r="B30" s="23" t="s">
        <v>136</v>
      </c>
      <c r="C30" s="24" t="s">
        <v>139</v>
      </c>
      <c r="D30" s="25" t="s">
        <v>24</v>
      </c>
      <c r="E30" s="26">
        <f>0.3*0.3*86.2</f>
        <v>7.758</v>
      </c>
      <c r="F30" s="26">
        <v>102.55</v>
      </c>
      <c r="G30" s="27">
        <v>0.25580000000000003</v>
      </c>
      <c r="H30" s="28">
        <f t="shared" si="3"/>
        <v>128.78</v>
      </c>
      <c r="I30" s="29">
        <f t="shared" si="4"/>
        <v>999.08</v>
      </c>
    </row>
    <row r="31" spans="1:9" ht="25.5" customHeight="1" x14ac:dyDescent="0.2">
      <c r="A31" s="35" t="s">
        <v>154</v>
      </c>
      <c r="B31" s="23" t="s">
        <v>137</v>
      </c>
      <c r="C31" s="24" t="s">
        <v>140</v>
      </c>
      <c r="D31" s="25" t="s">
        <v>21</v>
      </c>
      <c r="E31" s="26">
        <v>86.2</v>
      </c>
      <c r="F31" s="26">
        <v>25.99</v>
      </c>
      <c r="G31" s="27">
        <v>0.25580000000000003</v>
      </c>
      <c r="H31" s="28">
        <f t="shared" si="3"/>
        <v>32.64</v>
      </c>
      <c r="I31" s="29">
        <f t="shared" si="4"/>
        <v>2813.57</v>
      </c>
    </row>
    <row r="32" spans="1:9" s="34" customFormat="1" ht="15" customHeight="1" x14ac:dyDescent="0.2">
      <c r="A32" s="174"/>
      <c r="B32" s="175"/>
      <c r="C32" s="175"/>
      <c r="D32" s="175"/>
      <c r="E32" s="175"/>
      <c r="F32" s="176" t="s">
        <v>37</v>
      </c>
      <c r="G32" s="176"/>
      <c r="H32" s="176"/>
      <c r="I32" s="31">
        <f>SUM(I28:I31)</f>
        <v>5949.8099999999995</v>
      </c>
    </row>
    <row r="33" spans="1:10" ht="15" customHeight="1" x14ac:dyDescent="0.2">
      <c r="A33" s="17" t="s">
        <v>38</v>
      </c>
      <c r="B33" s="18"/>
      <c r="C33" s="172" t="s">
        <v>110</v>
      </c>
      <c r="D33" s="172"/>
      <c r="E33" s="172"/>
      <c r="F33" s="172"/>
      <c r="G33" s="172"/>
      <c r="H33" s="172"/>
      <c r="I33" s="173"/>
    </row>
    <row r="34" spans="1:10" ht="25.5" customHeight="1" x14ac:dyDescent="0.2">
      <c r="A34" s="35" t="s">
        <v>39</v>
      </c>
      <c r="B34" s="23" t="s">
        <v>96</v>
      </c>
      <c r="C34" s="24" t="s">
        <v>91</v>
      </c>
      <c r="D34" s="25" t="s">
        <v>15</v>
      </c>
      <c r="E34" s="26">
        <v>18.399999999999999</v>
      </c>
      <c r="F34" s="26">
        <v>4.99</v>
      </c>
      <c r="G34" s="27">
        <v>0.25580000000000003</v>
      </c>
      <c r="H34" s="28">
        <f t="shared" ref="H34:H36" si="5">ROUND(F34*(1+G34),2)</f>
        <v>6.27</v>
      </c>
      <c r="I34" s="29">
        <f t="shared" ref="I34:I36" si="6">ROUND(H34*E34,2)</f>
        <v>115.37</v>
      </c>
    </row>
    <row r="35" spans="1:10" ht="25.5" customHeight="1" x14ac:dyDescent="0.2">
      <c r="A35" s="35" t="s">
        <v>40</v>
      </c>
      <c r="B35" s="23" t="s">
        <v>100</v>
      </c>
      <c r="C35" s="24" t="s">
        <v>109</v>
      </c>
      <c r="D35" s="25" t="s">
        <v>15</v>
      </c>
      <c r="E35" s="26">
        <v>17.510000000000002</v>
      </c>
      <c r="F35" s="26">
        <v>34.119999999999997</v>
      </c>
      <c r="G35" s="27">
        <v>0.25580000000000003</v>
      </c>
      <c r="H35" s="28">
        <f t="shared" si="5"/>
        <v>42.85</v>
      </c>
      <c r="I35" s="29">
        <f t="shared" si="6"/>
        <v>750.3</v>
      </c>
    </row>
    <row r="36" spans="1:10" ht="25.5" customHeight="1" x14ac:dyDescent="0.2">
      <c r="A36" s="35" t="s">
        <v>93</v>
      </c>
      <c r="B36" s="23" t="s">
        <v>141</v>
      </c>
      <c r="C36" s="24" t="s">
        <v>143</v>
      </c>
      <c r="D36" s="25" t="s">
        <v>26</v>
      </c>
      <c r="E36" s="26">
        <v>42.82</v>
      </c>
      <c r="F36" s="26">
        <v>12.1</v>
      </c>
      <c r="G36" s="27">
        <v>0.25580000000000003</v>
      </c>
      <c r="H36" s="28">
        <f t="shared" si="5"/>
        <v>15.2</v>
      </c>
      <c r="I36" s="29">
        <f t="shared" si="6"/>
        <v>650.86</v>
      </c>
    </row>
    <row r="37" spans="1:10" ht="25.5" customHeight="1" x14ac:dyDescent="0.2">
      <c r="A37" s="35" t="s">
        <v>94</v>
      </c>
      <c r="B37" s="23" t="s">
        <v>101</v>
      </c>
      <c r="C37" s="24" t="s">
        <v>142</v>
      </c>
      <c r="D37" s="25" t="s">
        <v>26</v>
      </c>
      <c r="E37" s="26">
        <v>187.28</v>
      </c>
      <c r="F37" s="26">
        <v>8.9</v>
      </c>
      <c r="G37" s="27">
        <v>0.25580000000000003</v>
      </c>
      <c r="H37" s="28">
        <f t="shared" ref="H37" si="7">ROUND(F37*(1+G37),2)</f>
        <v>11.18</v>
      </c>
      <c r="I37" s="29">
        <f t="shared" ref="I37" si="8">ROUND(H37*E37,2)</f>
        <v>2093.79</v>
      </c>
    </row>
    <row r="38" spans="1:10" ht="25.5" customHeight="1" x14ac:dyDescent="0.2">
      <c r="A38" s="35" t="s">
        <v>155</v>
      </c>
      <c r="B38" s="23" t="s">
        <v>102</v>
      </c>
      <c r="C38" s="24" t="s">
        <v>124</v>
      </c>
      <c r="D38" s="25" t="s">
        <v>24</v>
      </c>
      <c r="E38" s="26">
        <v>4.08</v>
      </c>
      <c r="F38" s="26">
        <v>332.23</v>
      </c>
      <c r="G38" s="27">
        <v>0.25580000000000003</v>
      </c>
      <c r="H38" s="28">
        <f>ROUND(F38*(1+G38),2)</f>
        <v>417.21</v>
      </c>
      <c r="I38" s="29">
        <f>ROUND(H38*E38,2)</f>
        <v>1702.22</v>
      </c>
    </row>
    <row r="39" spans="1:10" ht="25.5" customHeight="1" x14ac:dyDescent="0.2">
      <c r="A39" s="35" t="s">
        <v>156</v>
      </c>
      <c r="B39" s="23" t="s">
        <v>144</v>
      </c>
      <c r="C39" s="30" t="s">
        <v>145</v>
      </c>
      <c r="D39" s="32" t="s">
        <v>21</v>
      </c>
      <c r="E39" s="33">
        <v>18.399999999999999</v>
      </c>
      <c r="F39" s="36">
        <v>95.18</v>
      </c>
      <c r="G39" s="27">
        <v>0.25580000000000003</v>
      </c>
      <c r="H39" s="28">
        <f>ROUND(F39*(1+G39),2)</f>
        <v>119.53</v>
      </c>
      <c r="I39" s="29">
        <f>ROUND(H39*E39,2)</f>
        <v>2199.35</v>
      </c>
    </row>
    <row r="40" spans="1:10" x14ac:dyDescent="0.2">
      <c r="A40" s="174"/>
      <c r="B40" s="175"/>
      <c r="C40" s="175"/>
      <c r="D40" s="175"/>
      <c r="E40" s="175"/>
      <c r="F40" s="176" t="s">
        <v>41</v>
      </c>
      <c r="G40" s="176"/>
      <c r="H40" s="176"/>
      <c r="I40" s="31">
        <f>SUM(I34:I39)</f>
        <v>7511.8899999999994</v>
      </c>
    </row>
    <row r="41" spans="1:10" ht="15" x14ac:dyDescent="0.2">
      <c r="A41" s="17" t="s">
        <v>104</v>
      </c>
      <c r="B41" s="18"/>
      <c r="C41" s="172" t="s">
        <v>111</v>
      </c>
      <c r="D41" s="172"/>
      <c r="E41" s="172"/>
      <c r="F41" s="172"/>
      <c r="G41" s="172"/>
      <c r="H41" s="172"/>
      <c r="I41" s="173"/>
    </row>
    <row r="42" spans="1:10" ht="25.5" customHeight="1" x14ac:dyDescent="0.2">
      <c r="A42" s="35" t="s">
        <v>105</v>
      </c>
      <c r="B42" s="23" t="s">
        <v>147</v>
      </c>
      <c r="C42" s="24" t="s">
        <v>146</v>
      </c>
      <c r="D42" s="25" t="s">
        <v>15</v>
      </c>
      <c r="E42" s="26">
        <v>583.54999999999995</v>
      </c>
      <c r="F42" s="26">
        <f>5.1+24.78</f>
        <v>29.880000000000003</v>
      </c>
      <c r="G42" s="27">
        <v>0.25580000000000003</v>
      </c>
      <c r="H42" s="28">
        <f t="shared" ref="H42" si="9">ROUND(F42*(1+G42),2)</f>
        <v>37.520000000000003</v>
      </c>
      <c r="I42" s="29">
        <f t="shared" ref="I42" si="10">ROUND(H42*E42,2)</f>
        <v>21894.799999999999</v>
      </c>
    </row>
    <row r="43" spans="1:10" ht="25.5" customHeight="1" x14ac:dyDescent="0.2">
      <c r="A43" s="35" t="s">
        <v>112</v>
      </c>
      <c r="B43" s="23" t="s">
        <v>148</v>
      </c>
      <c r="C43" s="24" t="s">
        <v>149</v>
      </c>
      <c r="D43" s="25" t="s">
        <v>15</v>
      </c>
      <c r="E43" s="26">
        <v>583.54999999999995</v>
      </c>
      <c r="F43" s="26">
        <f>2.18+11.78</f>
        <v>13.959999999999999</v>
      </c>
      <c r="G43" s="27">
        <v>0.25580000000000003</v>
      </c>
      <c r="H43" s="28">
        <f t="shared" ref="H43" si="11">ROUND(F43*(1+G43),2)</f>
        <v>17.53</v>
      </c>
      <c r="I43" s="29">
        <f t="shared" ref="I43" si="12">ROUND(H43*E43,2)</f>
        <v>10229.629999999999</v>
      </c>
    </row>
    <row r="44" spans="1:10" ht="25.5" customHeight="1" x14ac:dyDescent="0.2">
      <c r="A44" s="35" t="s">
        <v>113</v>
      </c>
      <c r="B44" s="23" t="s">
        <v>106</v>
      </c>
      <c r="C44" s="24" t="s">
        <v>107</v>
      </c>
      <c r="D44" s="25" t="s">
        <v>15</v>
      </c>
      <c r="E44" s="26">
        <f>E11</f>
        <v>334.96000000000004</v>
      </c>
      <c r="F44" s="26">
        <v>2.34</v>
      </c>
      <c r="G44" s="27">
        <v>0.25580000000000003</v>
      </c>
      <c r="H44" s="28">
        <f t="shared" ref="H44" si="13">ROUND(F44*(1+G44),2)</f>
        <v>2.94</v>
      </c>
      <c r="I44" s="29">
        <f t="shared" ref="I44" si="14">ROUND(H44*E44,2)</f>
        <v>984.78</v>
      </c>
    </row>
    <row r="45" spans="1:10" x14ac:dyDescent="0.2">
      <c r="A45" s="174"/>
      <c r="B45" s="175"/>
      <c r="C45" s="175"/>
      <c r="D45" s="175"/>
      <c r="E45" s="175"/>
      <c r="F45" s="176" t="s">
        <v>108</v>
      </c>
      <c r="G45" s="176"/>
      <c r="H45" s="176"/>
      <c r="I45" s="31">
        <f>SUM(I42:I44)</f>
        <v>33109.21</v>
      </c>
    </row>
    <row r="46" spans="1:10" ht="15" customHeight="1" x14ac:dyDescent="0.2">
      <c r="A46" s="183"/>
      <c r="B46" s="184"/>
      <c r="C46" s="184"/>
      <c r="D46" s="184"/>
      <c r="E46" s="184"/>
      <c r="F46" s="184"/>
      <c r="G46" s="184"/>
      <c r="H46" s="184"/>
      <c r="I46" s="185"/>
      <c r="J46" s="159"/>
    </row>
    <row r="47" spans="1:10" ht="15.75" thickBot="1" x14ac:dyDescent="0.25">
      <c r="A47" s="177"/>
      <c r="B47" s="178"/>
      <c r="C47" s="178"/>
      <c r="D47" s="178"/>
      <c r="E47" s="178"/>
      <c r="F47" s="179" t="s">
        <v>42</v>
      </c>
      <c r="G47" s="179"/>
      <c r="H47" s="179"/>
      <c r="I47" s="37">
        <f>I45+I40+I26+I21+I12+I32</f>
        <v>156483.85999999999</v>
      </c>
    </row>
    <row r="48" spans="1:10" x14ac:dyDescent="0.2">
      <c r="A48" s="38" t="s">
        <v>43</v>
      </c>
      <c r="B48" s="39"/>
      <c r="C48" s="39"/>
      <c r="D48" s="40"/>
      <c r="E48" s="40"/>
      <c r="F48" s="9"/>
      <c r="G48" s="9"/>
      <c r="H48" s="9"/>
      <c r="I48" s="9"/>
    </row>
    <row r="49" spans="1:9" x14ac:dyDescent="0.2">
      <c r="A49" s="38" t="s">
        <v>44</v>
      </c>
      <c r="B49" s="41"/>
      <c r="C49" s="41"/>
      <c r="D49" s="40"/>
      <c r="E49" s="40"/>
      <c r="F49" s="9"/>
      <c r="G49" s="9"/>
      <c r="H49" s="9"/>
      <c r="I49" s="9"/>
    </row>
    <row r="50" spans="1:9" x14ac:dyDescent="0.2">
      <c r="A50" s="164" t="s">
        <v>116</v>
      </c>
      <c r="B50" s="158"/>
      <c r="C50" s="157"/>
      <c r="D50" s="40"/>
      <c r="E50" s="40"/>
      <c r="F50" s="9"/>
      <c r="G50" s="9"/>
      <c r="H50" s="9"/>
      <c r="I50" s="9"/>
    </row>
    <row r="51" spans="1:9" x14ac:dyDescent="0.2">
      <c r="A51" s="42" t="s">
        <v>45</v>
      </c>
      <c r="B51" s="9"/>
      <c r="C51" s="43"/>
      <c r="D51" s="40"/>
      <c r="E51" s="40"/>
      <c r="F51" s="9"/>
      <c r="G51" s="9"/>
      <c r="H51" s="44"/>
      <c r="I51" s="44"/>
    </row>
    <row r="52" spans="1:9" x14ac:dyDescent="0.2">
      <c r="A52" s="45"/>
      <c r="B52" s="43"/>
      <c r="C52" s="43"/>
      <c r="D52" s="40"/>
      <c r="E52" s="40"/>
      <c r="F52" s="9"/>
      <c r="G52" s="9"/>
      <c r="H52" s="9"/>
      <c r="I52" s="9"/>
    </row>
    <row r="53" spans="1:9" x14ac:dyDescent="0.2">
      <c r="A53" s="44"/>
      <c r="B53" s="46"/>
      <c r="C53" s="46"/>
      <c r="D53" s="43"/>
      <c r="E53" s="40"/>
      <c r="F53" s="9"/>
      <c r="G53" s="9"/>
      <c r="H53" s="9"/>
      <c r="I53" s="9"/>
    </row>
    <row r="54" spans="1:9" x14ac:dyDescent="0.2">
      <c r="A54" s="44"/>
      <c r="B54" s="46"/>
      <c r="C54" s="46"/>
      <c r="D54" s="43"/>
      <c r="E54" s="40"/>
      <c r="F54" s="9"/>
      <c r="G54" s="182" t="s">
        <v>95</v>
      </c>
      <c r="H54" s="182"/>
      <c r="I54" s="182"/>
    </row>
    <row r="55" spans="1:9" x14ac:dyDescent="0.2">
      <c r="A55" s="44"/>
      <c r="B55" s="46"/>
      <c r="C55" s="46"/>
      <c r="D55" s="43"/>
      <c r="E55" s="40"/>
      <c r="F55" s="9"/>
      <c r="G55" s="9"/>
      <c r="H55" s="47"/>
      <c r="I55" s="47"/>
    </row>
    <row r="56" spans="1:9" x14ac:dyDescent="0.2">
      <c r="A56" s="9"/>
      <c r="B56" s="43"/>
      <c r="C56" s="43"/>
      <c r="D56" s="40"/>
      <c r="E56" s="40"/>
      <c r="F56" s="9"/>
      <c r="G56" s="9"/>
      <c r="H56" s="9"/>
      <c r="I56" s="9"/>
    </row>
    <row r="57" spans="1:9" x14ac:dyDescent="0.2">
      <c r="A57" s="9"/>
      <c r="B57" s="43"/>
      <c r="C57" s="43"/>
      <c r="D57" s="40"/>
      <c r="E57" s="40"/>
      <c r="F57" s="9"/>
      <c r="G57" s="9"/>
      <c r="H57" s="9"/>
      <c r="I57" s="9"/>
    </row>
    <row r="58" spans="1:9" ht="19.5" customHeight="1" x14ac:dyDescent="0.2">
      <c r="A58" s="9"/>
      <c r="B58" s="43"/>
      <c r="C58" s="43"/>
      <c r="D58" s="40"/>
      <c r="E58" s="180" t="s">
        <v>46</v>
      </c>
      <c r="F58" s="180"/>
      <c r="G58" s="180"/>
      <c r="H58" s="180"/>
      <c r="I58" s="9"/>
    </row>
    <row r="59" spans="1:9" ht="14.25" customHeight="1" x14ac:dyDescent="0.2">
      <c r="A59" s="9"/>
      <c r="B59" s="43"/>
      <c r="C59" s="43"/>
      <c r="D59" s="40"/>
      <c r="E59" s="181" t="s">
        <v>47</v>
      </c>
      <c r="F59" s="181"/>
      <c r="G59" s="181"/>
      <c r="H59" s="181"/>
      <c r="I59" s="9"/>
    </row>
    <row r="60" spans="1:9" ht="10.5" customHeight="1" x14ac:dyDescent="0.2">
      <c r="A60" s="9"/>
      <c r="B60" s="43"/>
      <c r="C60" s="43"/>
      <c r="D60" s="40"/>
      <c r="E60" s="181" t="s">
        <v>48</v>
      </c>
      <c r="F60" s="181"/>
      <c r="G60" s="181"/>
      <c r="H60" s="181"/>
      <c r="I60" s="9"/>
    </row>
    <row r="61" spans="1:9" ht="11.25" customHeight="1" x14ac:dyDescent="0.2">
      <c r="D61" s="3"/>
      <c r="E61" s="3"/>
    </row>
    <row r="62" spans="1:9" x14ac:dyDescent="0.2">
      <c r="D62" s="3"/>
      <c r="E62" s="3"/>
    </row>
    <row r="63" spans="1:9" x14ac:dyDescent="0.2">
      <c r="A63" s="48"/>
      <c r="B63" s="49"/>
      <c r="C63" s="50"/>
      <c r="D63" s="51"/>
      <c r="E63" s="48"/>
      <c r="F63" s="48"/>
      <c r="G63" s="48"/>
      <c r="H63" s="48"/>
    </row>
    <row r="64" spans="1:9" x14ac:dyDescent="0.2">
      <c r="A64" s="48"/>
      <c r="B64" s="49"/>
      <c r="C64" s="49"/>
      <c r="D64" s="48"/>
      <c r="E64" s="48"/>
      <c r="F64" s="48"/>
      <c r="G64" s="48"/>
      <c r="H64" s="48"/>
    </row>
    <row r="65" spans="1:9" x14ac:dyDescent="0.2">
      <c r="A65" s="48"/>
      <c r="B65" s="49"/>
      <c r="C65" s="49"/>
      <c r="D65" s="48"/>
      <c r="E65" s="48"/>
      <c r="F65" s="48"/>
      <c r="G65" s="48"/>
      <c r="H65" s="48"/>
    </row>
    <row r="66" spans="1:9" x14ac:dyDescent="0.2">
      <c r="A66" s="48"/>
      <c r="B66" s="49"/>
      <c r="C66" s="49"/>
      <c r="D66" s="48"/>
      <c r="E66" s="48"/>
      <c r="F66" s="48"/>
      <c r="G66" s="48"/>
      <c r="H66" s="48"/>
    </row>
    <row r="67" spans="1:9" x14ac:dyDescent="0.2">
      <c r="A67" s="48"/>
      <c r="B67" s="49"/>
      <c r="C67" s="49"/>
      <c r="D67" s="48"/>
      <c r="E67" s="48"/>
      <c r="F67" s="48"/>
      <c r="G67" s="48"/>
      <c r="H67" s="48"/>
    </row>
    <row r="68" spans="1:9" x14ac:dyDescent="0.2">
      <c r="A68" s="48"/>
      <c r="B68" s="49"/>
      <c r="C68" s="49"/>
      <c r="D68" s="48"/>
      <c r="E68" s="48"/>
      <c r="F68" s="48"/>
      <c r="G68" s="48"/>
      <c r="H68" s="48"/>
    </row>
    <row r="69" spans="1:9" x14ac:dyDescent="0.2">
      <c r="A69" s="48"/>
      <c r="B69" s="49"/>
      <c r="C69" s="49"/>
      <c r="D69" s="48"/>
      <c r="E69" s="48"/>
      <c r="F69" s="48"/>
      <c r="G69" s="48"/>
      <c r="H69" s="48"/>
    </row>
    <row r="70" spans="1:9" x14ac:dyDescent="0.2">
      <c r="D70" s="3"/>
      <c r="E70" s="3"/>
    </row>
    <row r="71" spans="1:9" x14ac:dyDescent="0.2">
      <c r="A71" s="3"/>
      <c r="B71" s="52"/>
      <c r="C71" s="52"/>
      <c r="D71" s="3"/>
      <c r="E71" s="3"/>
      <c r="F71" s="3"/>
      <c r="G71" s="3"/>
      <c r="H71" s="3"/>
      <c r="I71" s="3"/>
    </row>
    <row r="72" spans="1:9" x14ac:dyDescent="0.2">
      <c r="A72" s="3"/>
      <c r="B72" s="52"/>
      <c r="C72" s="52"/>
      <c r="D72" s="3"/>
      <c r="E72" s="3"/>
      <c r="F72" s="3"/>
      <c r="G72" s="3"/>
      <c r="H72" s="3"/>
      <c r="I72" s="3"/>
    </row>
    <row r="73" spans="1:9" x14ac:dyDescent="0.2">
      <c r="A73" s="3"/>
      <c r="B73" s="52"/>
      <c r="C73" s="52"/>
      <c r="D73" s="3"/>
      <c r="E73" s="3"/>
      <c r="F73" s="3"/>
      <c r="G73" s="3"/>
      <c r="H73" s="3"/>
      <c r="I73" s="3"/>
    </row>
    <row r="74" spans="1:9" x14ac:dyDescent="0.2">
      <c r="A74" s="3"/>
      <c r="B74" s="52"/>
      <c r="C74" s="52"/>
      <c r="D74" s="3"/>
      <c r="E74" s="3"/>
      <c r="F74" s="3"/>
      <c r="G74" s="3"/>
      <c r="H74" s="3"/>
      <c r="I74" s="3"/>
    </row>
    <row r="75" spans="1:9" x14ac:dyDescent="0.2">
      <c r="A75" s="3"/>
      <c r="B75" s="52"/>
      <c r="C75" s="52"/>
      <c r="D75" s="3"/>
      <c r="E75" s="3"/>
      <c r="F75" s="3"/>
      <c r="G75" s="3"/>
      <c r="H75" s="3"/>
      <c r="I75" s="3"/>
    </row>
    <row r="76" spans="1:9" x14ac:dyDescent="0.2">
      <c r="A76" s="3"/>
      <c r="B76" s="52"/>
      <c r="C76" s="52"/>
      <c r="D76" s="3"/>
      <c r="E76" s="3"/>
      <c r="F76" s="3"/>
      <c r="G76" s="3"/>
      <c r="H76" s="3"/>
      <c r="I76" s="3"/>
    </row>
    <row r="77" spans="1:9" x14ac:dyDescent="0.2">
      <c r="A77" s="3"/>
      <c r="B77" s="52"/>
      <c r="C77" s="52"/>
      <c r="D77" s="3"/>
      <c r="E77" s="3"/>
      <c r="F77" s="3"/>
      <c r="G77" s="3"/>
      <c r="H77" s="3"/>
      <c r="I77" s="3"/>
    </row>
    <row r="78" spans="1:9" x14ac:dyDescent="0.2">
      <c r="A78" s="53"/>
      <c r="B78" s="54"/>
      <c r="C78" s="54"/>
      <c r="D78" s="54"/>
      <c r="E78" s="54"/>
      <c r="F78" s="55"/>
      <c r="G78" s="55"/>
      <c r="H78" s="55"/>
      <c r="I78" s="56"/>
    </row>
    <row r="79" spans="1:9" x14ac:dyDescent="0.2">
      <c r="A79" s="48"/>
      <c r="B79" s="49"/>
      <c r="C79" s="49"/>
      <c r="D79" s="48"/>
      <c r="E79" s="48"/>
      <c r="F79" s="48"/>
      <c r="G79" s="48"/>
      <c r="H79" s="48"/>
      <c r="I79" s="48"/>
    </row>
    <row r="80" spans="1:9" x14ac:dyDescent="0.2">
      <c r="A80" s="171"/>
      <c r="B80" s="57"/>
      <c r="C80" s="57"/>
      <c r="D80" s="58"/>
      <c r="E80" s="58"/>
      <c r="F80" s="58"/>
      <c r="G80" s="59"/>
      <c r="H80" s="59"/>
      <c r="I80" s="58"/>
    </row>
    <row r="81" spans="1:9" x14ac:dyDescent="0.2">
      <c r="A81" s="171"/>
      <c r="B81" s="57"/>
      <c r="C81" s="57"/>
      <c r="D81" s="58"/>
      <c r="E81" s="58"/>
      <c r="F81" s="58"/>
      <c r="G81" s="59"/>
      <c r="H81" s="59"/>
      <c r="I81" s="58"/>
    </row>
    <row r="82" spans="1:9" x14ac:dyDescent="0.2">
      <c r="A82" s="60"/>
      <c r="B82" s="61"/>
      <c r="C82" s="61"/>
      <c r="D82" s="62"/>
      <c r="E82" s="63"/>
      <c r="F82" s="64"/>
      <c r="G82" s="64"/>
      <c r="H82" s="64"/>
      <c r="I82" s="65"/>
    </row>
    <row r="83" spans="1:9" x14ac:dyDescent="0.2">
      <c r="A83" s="60"/>
      <c r="B83" s="61"/>
      <c r="C83" s="61"/>
      <c r="D83" s="62"/>
      <c r="E83" s="63"/>
      <c r="F83" s="64"/>
      <c r="G83" s="64"/>
      <c r="H83" s="64"/>
      <c r="I83" s="65"/>
    </row>
    <row r="84" spans="1:9" x14ac:dyDescent="0.2">
      <c r="A84" s="60"/>
      <c r="B84" s="61"/>
      <c r="C84" s="61"/>
      <c r="D84" s="62"/>
      <c r="E84" s="63"/>
      <c r="F84" s="64"/>
      <c r="G84" s="64"/>
      <c r="H84" s="64"/>
      <c r="I84" s="65"/>
    </row>
    <row r="85" spans="1:9" x14ac:dyDescent="0.2">
      <c r="A85" s="60"/>
      <c r="B85" s="61"/>
      <c r="C85" s="61"/>
      <c r="D85" s="62"/>
      <c r="E85" s="63"/>
      <c r="F85" s="64"/>
      <c r="G85" s="64"/>
      <c r="H85" s="64"/>
      <c r="I85" s="65"/>
    </row>
    <row r="86" spans="1:9" x14ac:dyDescent="0.2">
      <c r="A86" s="60"/>
      <c r="B86" s="61"/>
      <c r="C86" s="61"/>
      <c r="D86" s="62"/>
      <c r="E86" s="63"/>
      <c r="F86" s="64"/>
      <c r="G86" s="64"/>
      <c r="H86" s="64"/>
      <c r="I86" s="65"/>
    </row>
    <row r="87" spans="1:9" x14ac:dyDescent="0.2">
      <c r="A87" s="60"/>
      <c r="B87" s="61"/>
      <c r="C87" s="61"/>
      <c r="D87" s="66"/>
      <c r="E87" s="63"/>
      <c r="F87" s="64"/>
      <c r="G87" s="64"/>
      <c r="H87" s="64"/>
      <c r="I87" s="65"/>
    </row>
    <row r="88" spans="1:9" x14ac:dyDescent="0.2">
      <c r="A88" s="53"/>
      <c r="B88" s="54"/>
      <c r="C88" s="54"/>
      <c r="D88" s="53"/>
      <c r="E88" s="53"/>
      <c r="F88" s="55"/>
      <c r="G88" s="55"/>
      <c r="H88" s="55"/>
      <c r="I88" s="56"/>
    </row>
    <row r="89" spans="1:9" x14ac:dyDescent="0.2">
      <c r="A89" s="53"/>
      <c r="B89" s="54"/>
      <c r="C89" s="54"/>
      <c r="D89" s="53"/>
      <c r="E89" s="54"/>
      <c r="F89" s="55"/>
      <c r="G89" s="55"/>
      <c r="H89" s="55"/>
      <c r="I89" s="56"/>
    </row>
    <row r="90" spans="1:9" x14ac:dyDescent="0.2">
      <c r="A90" s="53"/>
      <c r="B90" s="54"/>
      <c r="C90" s="54"/>
      <c r="D90" s="67"/>
      <c r="E90" s="54"/>
      <c r="F90" s="55"/>
      <c r="G90" s="55"/>
      <c r="H90" s="55"/>
      <c r="I90" s="56"/>
    </row>
    <row r="91" spans="1:9" x14ac:dyDescent="0.2">
      <c r="A91" s="53"/>
      <c r="B91" s="54"/>
      <c r="C91" s="54"/>
      <c r="D91" s="53"/>
      <c r="E91" s="54"/>
      <c r="F91" s="55"/>
      <c r="G91" s="55"/>
      <c r="H91" s="55"/>
      <c r="I91" s="56"/>
    </row>
    <row r="92" spans="1:9" x14ac:dyDescent="0.2">
      <c r="A92" s="48"/>
      <c r="B92" s="49"/>
      <c r="C92" s="49"/>
      <c r="D92" s="48"/>
      <c r="E92" s="48"/>
      <c r="F92" s="48"/>
      <c r="G92" s="48"/>
      <c r="H92" s="48"/>
      <c r="I92" s="48"/>
    </row>
    <row r="93" spans="1:9" x14ac:dyDescent="0.2">
      <c r="A93" s="3"/>
      <c r="B93" s="52"/>
      <c r="C93" s="52"/>
      <c r="D93" s="3"/>
      <c r="E93" s="3"/>
      <c r="F93" s="3"/>
      <c r="G93" s="3"/>
      <c r="H93" s="3"/>
      <c r="I93" s="3"/>
    </row>
    <row r="94" spans="1:9" x14ac:dyDescent="0.2">
      <c r="A94" s="3"/>
      <c r="B94" s="52"/>
      <c r="C94" s="52"/>
      <c r="D94" s="3"/>
      <c r="E94" s="3"/>
      <c r="F94" s="3"/>
      <c r="G94" s="3"/>
      <c r="H94" s="3"/>
      <c r="I94" s="3"/>
    </row>
    <row r="95" spans="1:9" x14ac:dyDescent="0.2">
      <c r="A95" s="3"/>
      <c r="B95" s="52"/>
      <c r="C95" s="52"/>
      <c r="D95" s="3"/>
      <c r="E95" s="3"/>
      <c r="F95" s="3"/>
      <c r="G95" s="3"/>
      <c r="H95" s="3"/>
      <c r="I95" s="3"/>
    </row>
    <row r="96" spans="1:9" x14ac:dyDescent="0.2">
      <c r="A96" s="3"/>
      <c r="B96" s="52"/>
      <c r="C96" s="52"/>
      <c r="D96" s="3"/>
      <c r="E96" s="3"/>
      <c r="F96" s="3"/>
      <c r="G96" s="3"/>
      <c r="H96" s="3"/>
      <c r="I96" s="3"/>
    </row>
    <row r="97" spans="1:9" x14ac:dyDescent="0.2">
      <c r="A97" s="3"/>
      <c r="B97" s="52"/>
      <c r="C97" s="52"/>
      <c r="D97" s="3"/>
      <c r="E97" s="3"/>
      <c r="F97" s="3"/>
      <c r="G97" s="3"/>
      <c r="H97" s="3"/>
      <c r="I97" s="3"/>
    </row>
    <row r="98" spans="1:9" x14ac:dyDescent="0.2">
      <c r="A98" s="3"/>
      <c r="B98" s="52"/>
      <c r="C98" s="52"/>
      <c r="D98" s="3"/>
      <c r="E98" s="3"/>
      <c r="F98" s="3"/>
      <c r="G98" s="3"/>
      <c r="H98" s="3"/>
      <c r="I98" s="3"/>
    </row>
    <row r="99" spans="1:9" x14ac:dyDescent="0.2">
      <c r="A99" s="3"/>
      <c r="B99" s="52"/>
      <c r="C99" s="52"/>
      <c r="D99" s="3"/>
      <c r="E99" s="3"/>
      <c r="F99" s="3"/>
      <c r="G99" s="3"/>
      <c r="H99" s="3"/>
      <c r="I99" s="3"/>
    </row>
  </sheetData>
  <mergeCells count="31">
    <mergeCell ref="A21:E21"/>
    <mergeCell ref="F21:H21"/>
    <mergeCell ref="C22:I22"/>
    <mergeCell ref="C13:I13"/>
    <mergeCell ref="A1:I1"/>
    <mergeCell ref="A12:E12"/>
    <mergeCell ref="F12:H12"/>
    <mergeCell ref="B5:C5"/>
    <mergeCell ref="G6:H6"/>
    <mergeCell ref="A7:I7"/>
    <mergeCell ref="A3:I3"/>
    <mergeCell ref="A2:I2"/>
    <mergeCell ref="A40:E40"/>
    <mergeCell ref="F40:H40"/>
    <mergeCell ref="A46:I46"/>
    <mergeCell ref="A26:E26"/>
    <mergeCell ref="F26:H26"/>
    <mergeCell ref="C33:I33"/>
    <mergeCell ref="C27:I27"/>
    <mergeCell ref="A32:E32"/>
    <mergeCell ref="F32:H32"/>
    <mergeCell ref="A80:A81"/>
    <mergeCell ref="C41:I41"/>
    <mergeCell ref="A45:E45"/>
    <mergeCell ref="F45:H45"/>
    <mergeCell ref="A47:E47"/>
    <mergeCell ref="F47:H47"/>
    <mergeCell ref="E58:H58"/>
    <mergeCell ref="E59:H59"/>
    <mergeCell ref="E60:H60"/>
    <mergeCell ref="G54:I54"/>
  </mergeCells>
  <printOptions horizontalCentered="1"/>
  <pageMargins left="0.23622047244094491" right="0.23622047244094491" top="0.16" bottom="0.16" header="0.16" footer="0.16"/>
  <pageSetup paperSize="9" scale="62" orientation="portrait" verticalDpi="300" r:id="rId1"/>
  <headerFooter alignWithMargins="0"/>
  <rowBreaks count="1" manualBreakCount="1"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Normal="100" zoomScaleSheetLayoutView="100" workbookViewId="0">
      <selection activeCell="M25" sqref="M25"/>
    </sheetView>
  </sheetViews>
  <sheetFormatPr defaultRowHeight="12.75" x14ac:dyDescent="0.2"/>
  <cols>
    <col min="1" max="1" width="7.33203125" style="4" customWidth="1"/>
    <col min="2" max="2" width="43" style="4" customWidth="1"/>
    <col min="3" max="3" width="18.5" style="4" bestFit="1" customWidth="1"/>
    <col min="4" max="4" width="9.33203125" style="4" bestFit="1" customWidth="1"/>
    <col min="5" max="5" width="16.6640625" style="4" bestFit="1" customWidth="1"/>
    <col min="6" max="6" width="9" style="168" customWidth="1"/>
    <col min="7" max="7" width="16.6640625" style="4" bestFit="1" customWidth="1"/>
    <col min="8" max="8" width="9" style="168" customWidth="1"/>
    <col min="9" max="9" width="18.5" style="4" bestFit="1" customWidth="1"/>
    <col min="10" max="10" width="8.83203125" style="4" customWidth="1"/>
    <col min="11" max="11" width="9.33203125" style="4"/>
    <col min="12" max="12" width="19.83203125" style="4" bestFit="1" customWidth="1"/>
    <col min="13" max="238" width="9.33203125" style="4"/>
    <col min="239" max="239" width="7.33203125" style="4" customWidth="1"/>
    <col min="240" max="240" width="30.83203125" style="4" customWidth="1"/>
    <col min="241" max="241" width="18.5" style="4" bestFit="1" customWidth="1"/>
    <col min="242" max="242" width="9.33203125" style="4" bestFit="1" customWidth="1"/>
    <col min="243" max="243" width="16.6640625" style="4" bestFit="1" customWidth="1"/>
    <col min="244" max="244" width="7.33203125" style="4" bestFit="1" customWidth="1"/>
    <col min="245" max="245" width="16.6640625" style="4" bestFit="1" customWidth="1"/>
    <col min="246" max="246" width="7.33203125" style="4" bestFit="1" customWidth="1"/>
    <col min="247" max="247" width="18.5" style="4" bestFit="1" customWidth="1"/>
    <col min="248" max="248" width="7.33203125" style="4" bestFit="1" customWidth="1"/>
    <col min="249" max="249" width="18.5" style="4" bestFit="1" customWidth="1"/>
    <col min="250" max="250" width="7.33203125" style="4" bestFit="1" customWidth="1"/>
    <col min="251" max="251" width="18.5" style="4" bestFit="1" customWidth="1"/>
    <col min="252" max="252" width="7.33203125" style="4" bestFit="1" customWidth="1"/>
    <col min="253" max="253" width="18.5" style="4" bestFit="1" customWidth="1"/>
    <col min="254" max="254" width="7.33203125" style="4" bestFit="1" customWidth="1"/>
    <col min="255" max="255" width="18.5" style="4" customWidth="1"/>
    <col min="256" max="256" width="7.33203125" style="4" bestFit="1" customWidth="1"/>
    <col min="257" max="257" width="18.5" style="4" bestFit="1" customWidth="1"/>
    <col min="258" max="258" width="7.33203125" style="4" bestFit="1" customWidth="1"/>
    <col min="259" max="259" width="18.5" style="4" bestFit="1" customWidth="1"/>
    <col min="260" max="260" width="7.33203125" style="4" bestFit="1" customWidth="1"/>
    <col min="261" max="261" width="18.5" style="4" bestFit="1" customWidth="1"/>
    <col min="262" max="262" width="7.33203125" style="4" bestFit="1" customWidth="1"/>
    <col min="263" max="263" width="18.5" style="4" bestFit="1" customWidth="1"/>
    <col min="264" max="264" width="7.33203125" style="4" bestFit="1" customWidth="1"/>
    <col min="265" max="265" width="18.5" style="4" bestFit="1" customWidth="1"/>
    <col min="266" max="266" width="8.5" style="4" bestFit="1" customWidth="1"/>
    <col min="267" max="267" width="9.33203125" style="4"/>
    <col min="268" max="268" width="19.83203125" style="4" bestFit="1" customWidth="1"/>
    <col min="269" max="494" width="9.33203125" style="4"/>
    <col min="495" max="495" width="7.33203125" style="4" customWidth="1"/>
    <col min="496" max="496" width="30.83203125" style="4" customWidth="1"/>
    <col min="497" max="497" width="18.5" style="4" bestFit="1" customWidth="1"/>
    <col min="498" max="498" width="9.33203125" style="4" bestFit="1" customWidth="1"/>
    <col min="499" max="499" width="16.6640625" style="4" bestFit="1" customWidth="1"/>
    <col min="500" max="500" width="7.33203125" style="4" bestFit="1" customWidth="1"/>
    <col min="501" max="501" width="16.6640625" style="4" bestFit="1" customWidth="1"/>
    <col min="502" max="502" width="7.33203125" style="4" bestFit="1" customWidth="1"/>
    <col min="503" max="503" width="18.5" style="4" bestFit="1" customWidth="1"/>
    <col min="504" max="504" width="7.33203125" style="4" bestFit="1" customWidth="1"/>
    <col min="505" max="505" width="18.5" style="4" bestFit="1" customWidth="1"/>
    <col min="506" max="506" width="7.33203125" style="4" bestFit="1" customWidth="1"/>
    <col min="507" max="507" width="18.5" style="4" bestFit="1" customWidth="1"/>
    <col min="508" max="508" width="7.33203125" style="4" bestFit="1" customWidth="1"/>
    <col min="509" max="509" width="18.5" style="4" bestFit="1" customWidth="1"/>
    <col min="510" max="510" width="7.33203125" style="4" bestFit="1" customWidth="1"/>
    <col min="511" max="511" width="18.5" style="4" customWidth="1"/>
    <col min="512" max="512" width="7.33203125" style="4" bestFit="1" customWidth="1"/>
    <col min="513" max="513" width="18.5" style="4" bestFit="1" customWidth="1"/>
    <col min="514" max="514" width="7.33203125" style="4" bestFit="1" customWidth="1"/>
    <col min="515" max="515" width="18.5" style="4" bestFit="1" customWidth="1"/>
    <col min="516" max="516" width="7.33203125" style="4" bestFit="1" customWidth="1"/>
    <col min="517" max="517" width="18.5" style="4" bestFit="1" customWidth="1"/>
    <col min="518" max="518" width="7.33203125" style="4" bestFit="1" customWidth="1"/>
    <col min="519" max="519" width="18.5" style="4" bestFit="1" customWidth="1"/>
    <col min="520" max="520" width="7.33203125" style="4" bestFit="1" customWidth="1"/>
    <col min="521" max="521" width="18.5" style="4" bestFit="1" customWidth="1"/>
    <col min="522" max="522" width="8.5" style="4" bestFit="1" customWidth="1"/>
    <col min="523" max="523" width="9.33203125" style="4"/>
    <col min="524" max="524" width="19.83203125" style="4" bestFit="1" customWidth="1"/>
    <col min="525" max="750" width="9.33203125" style="4"/>
    <col min="751" max="751" width="7.33203125" style="4" customWidth="1"/>
    <col min="752" max="752" width="30.83203125" style="4" customWidth="1"/>
    <col min="753" max="753" width="18.5" style="4" bestFit="1" customWidth="1"/>
    <col min="754" max="754" width="9.33203125" style="4" bestFit="1" customWidth="1"/>
    <col min="755" max="755" width="16.6640625" style="4" bestFit="1" customWidth="1"/>
    <col min="756" max="756" width="7.33203125" style="4" bestFit="1" customWidth="1"/>
    <col min="757" max="757" width="16.6640625" style="4" bestFit="1" customWidth="1"/>
    <col min="758" max="758" width="7.33203125" style="4" bestFit="1" customWidth="1"/>
    <col min="759" max="759" width="18.5" style="4" bestFit="1" customWidth="1"/>
    <col min="760" max="760" width="7.33203125" style="4" bestFit="1" customWidth="1"/>
    <col min="761" max="761" width="18.5" style="4" bestFit="1" customWidth="1"/>
    <col min="762" max="762" width="7.33203125" style="4" bestFit="1" customWidth="1"/>
    <col min="763" max="763" width="18.5" style="4" bestFit="1" customWidth="1"/>
    <col min="764" max="764" width="7.33203125" style="4" bestFit="1" customWidth="1"/>
    <col min="765" max="765" width="18.5" style="4" bestFit="1" customWidth="1"/>
    <col min="766" max="766" width="7.33203125" style="4" bestFit="1" customWidth="1"/>
    <col min="767" max="767" width="18.5" style="4" customWidth="1"/>
    <col min="768" max="768" width="7.33203125" style="4" bestFit="1" customWidth="1"/>
    <col min="769" max="769" width="18.5" style="4" bestFit="1" customWidth="1"/>
    <col min="770" max="770" width="7.33203125" style="4" bestFit="1" customWidth="1"/>
    <col min="771" max="771" width="18.5" style="4" bestFit="1" customWidth="1"/>
    <col min="772" max="772" width="7.33203125" style="4" bestFit="1" customWidth="1"/>
    <col min="773" max="773" width="18.5" style="4" bestFit="1" customWidth="1"/>
    <col min="774" max="774" width="7.33203125" style="4" bestFit="1" customWidth="1"/>
    <col min="775" max="775" width="18.5" style="4" bestFit="1" customWidth="1"/>
    <col min="776" max="776" width="7.33203125" style="4" bestFit="1" customWidth="1"/>
    <col min="777" max="777" width="18.5" style="4" bestFit="1" customWidth="1"/>
    <col min="778" max="778" width="8.5" style="4" bestFit="1" customWidth="1"/>
    <col min="779" max="779" width="9.33203125" style="4"/>
    <col min="780" max="780" width="19.83203125" style="4" bestFit="1" customWidth="1"/>
    <col min="781" max="1006" width="9.33203125" style="4"/>
    <col min="1007" max="1007" width="7.33203125" style="4" customWidth="1"/>
    <col min="1008" max="1008" width="30.83203125" style="4" customWidth="1"/>
    <col min="1009" max="1009" width="18.5" style="4" bestFit="1" customWidth="1"/>
    <col min="1010" max="1010" width="9.33203125" style="4" bestFit="1" customWidth="1"/>
    <col min="1011" max="1011" width="16.6640625" style="4" bestFit="1" customWidth="1"/>
    <col min="1012" max="1012" width="7.33203125" style="4" bestFit="1" customWidth="1"/>
    <col min="1013" max="1013" width="16.6640625" style="4" bestFit="1" customWidth="1"/>
    <col min="1014" max="1014" width="7.33203125" style="4" bestFit="1" customWidth="1"/>
    <col min="1015" max="1015" width="18.5" style="4" bestFit="1" customWidth="1"/>
    <col min="1016" max="1016" width="7.33203125" style="4" bestFit="1" customWidth="1"/>
    <col min="1017" max="1017" width="18.5" style="4" bestFit="1" customWidth="1"/>
    <col min="1018" max="1018" width="7.33203125" style="4" bestFit="1" customWidth="1"/>
    <col min="1019" max="1019" width="18.5" style="4" bestFit="1" customWidth="1"/>
    <col min="1020" max="1020" width="7.33203125" style="4" bestFit="1" customWidth="1"/>
    <col min="1021" max="1021" width="18.5" style="4" bestFit="1" customWidth="1"/>
    <col min="1022" max="1022" width="7.33203125" style="4" bestFit="1" customWidth="1"/>
    <col min="1023" max="1023" width="18.5" style="4" customWidth="1"/>
    <col min="1024" max="1024" width="7.33203125" style="4" bestFit="1" customWidth="1"/>
    <col min="1025" max="1025" width="18.5" style="4" bestFit="1" customWidth="1"/>
    <col min="1026" max="1026" width="7.33203125" style="4" bestFit="1" customWidth="1"/>
    <col min="1027" max="1027" width="18.5" style="4" bestFit="1" customWidth="1"/>
    <col min="1028" max="1028" width="7.33203125" style="4" bestFit="1" customWidth="1"/>
    <col min="1029" max="1029" width="18.5" style="4" bestFit="1" customWidth="1"/>
    <col min="1030" max="1030" width="7.33203125" style="4" bestFit="1" customWidth="1"/>
    <col min="1031" max="1031" width="18.5" style="4" bestFit="1" customWidth="1"/>
    <col min="1032" max="1032" width="7.33203125" style="4" bestFit="1" customWidth="1"/>
    <col min="1033" max="1033" width="18.5" style="4" bestFit="1" customWidth="1"/>
    <col min="1034" max="1034" width="8.5" style="4" bestFit="1" customWidth="1"/>
    <col min="1035" max="1035" width="9.33203125" style="4"/>
    <col min="1036" max="1036" width="19.83203125" style="4" bestFit="1" customWidth="1"/>
    <col min="1037" max="1262" width="9.33203125" style="4"/>
    <col min="1263" max="1263" width="7.33203125" style="4" customWidth="1"/>
    <col min="1264" max="1264" width="30.83203125" style="4" customWidth="1"/>
    <col min="1265" max="1265" width="18.5" style="4" bestFit="1" customWidth="1"/>
    <col min="1266" max="1266" width="9.33203125" style="4" bestFit="1" customWidth="1"/>
    <col min="1267" max="1267" width="16.6640625" style="4" bestFit="1" customWidth="1"/>
    <col min="1268" max="1268" width="7.33203125" style="4" bestFit="1" customWidth="1"/>
    <col min="1269" max="1269" width="16.6640625" style="4" bestFit="1" customWidth="1"/>
    <col min="1270" max="1270" width="7.33203125" style="4" bestFit="1" customWidth="1"/>
    <col min="1271" max="1271" width="18.5" style="4" bestFit="1" customWidth="1"/>
    <col min="1272" max="1272" width="7.33203125" style="4" bestFit="1" customWidth="1"/>
    <col min="1273" max="1273" width="18.5" style="4" bestFit="1" customWidth="1"/>
    <col min="1274" max="1274" width="7.33203125" style="4" bestFit="1" customWidth="1"/>
    <col min="1275" max="1275" width="18.5" style="4" bestFit="1" customWidth="1"/>
    <col min="1276" max="1276" width="7.33203125" style="4" bestFit="1" customWidth="1"/>
    <col min="1277" max="1277" width="18.5" style="4" bestFit="1" customWidth="1"/>
    <col min="1278" max="1278" width="7.33203125" style="4" bestFit="1" customWidth="1"/>
    <col min="1279" max="1279" width="18.5" style="4" customWidth="1"/>
    <col min="1280" max="1280" width="7.33203125" style="4" bestFit="1" customWidth="1"/>
    <col min="1281" max="1281" width="18.5" style="4" bestFit="1" customWidth="1"/>
    <col min="1282" max="1282" width="7.33203125" style="4" bestFit="1" customWidth="1"/>
    <col min="1283" max="1283" width="18.5" style="4" bestFit="1" customWidth="1"/>
    <col min="1284" max="1284" width="7.33203125" style="4" bestFit="1" customWidth="1"/>
    <col min="1285" max="1285" width="18.5" style="4" bestFit="1" customWidth="1"/>
    <col min="1286" max="1286" width="7.33203125" style="4" bestFit="1" customWidth="1"/>
    <col min="1287" max="1287" width="18.5" style="4" bestFit="1" customWidth="1"/>
    <col min="1288" max="1288" width="7.33203125" style="4" bestFit="1" customWidth="1"/>
    <col min="1289" max="1289" width="18.5" style="4" bestFit="1" customWidth="1"/>
    <col min="1290" max="1290" width="8.5" style="4" bestFit="1" customWidth="1"/>
    <col min="1291" max="1291" width="9.33203125" style="4"/>
    <col min="1292" max="1292" width="19.83203125" style="4" bestFit="1" customWidth="1"/>
    <col min="1293" max="1518" width="9.33203125" style="4"/>
    <col min="1519" max="1519" width="7.33203125" style="4" customWidth="1"/>
    <col min="1520" max="1520" width="30.83203125" style="4" customWidth="1"/>
    <col min="1521" max="1521" width="18.5" style="4" bestFit="1" customWidth="1"/>
    <col min="1522" max="1522" width="9.33203125" style="4" bestFit="1" customWidth="1"/>
    <col min="1523" max="1523" width="16.6640625" style="4" bestFit="1" customWidth="1"/>
    <col min="1524" max="1524" width="7.33203125" style="4" bestFit="1" customWidth="1"/>
    <col min="1525" max="1525" width="16.6640625" style="4" bestFit="1" customWidth="1"/>
    <col min="1526" max="1526" width="7.33203125" style="4" bestFit="1" customWidth="1"/>
    <col min="1527" max="1527" width="18.5" style="4" bestFit="1" customWidth="1"/>
    <col min="1528" max="1528" width="7.33203125" style="4" bestFit="1" customWidth="1"/>
    <col min="1529" max="1529" width="18.5" style="4" bestFit="1" customWidth="1"/>
    <col min="1530" max="1530" width="7.33203125" style="4" bestFit="1" customWidth="1"/>
    <col min="1531" max="1531" width="18.5" style="4" bestFit="1" customWidth="1"/>
    <col min="1532" max="1532" width="7.33203125" style="4" bestFit="1" customWidth="1"/>
    <col min="1533" max="1533" width="18.5" style="4" bestFit="1" customWidth="1"/>
    <col min="1534" max="1534" width="7.33203125" style="4" bestFit="1" customWidth="1"/>
    <col min="1535" max="1535" width="18.5" style="4" customWidth="1"/>
    <col min="1536" max="1536" width="7.33203125" style="4" bestFit="1" customWidth="1"/>
    <col min="1537" max="1537" width="18.5" style="4" bestFit="1" customWidth="1"/>
    <col min="1538" max="1538" width="7.33203125" style="4" bestFit="1" customWidth="1"/>
    <col min="1539" max="1539" width="18.5" style="4" bestFit="1" customWidth="1"/>
    <col min="1540" max="1540" width="7.33203125" style="4" bestFit="1" customWidth="1"/>
    <col min="1541" max="1541" width="18.5" style="4" bestFit="1" customWidth="1"/>
    <col min="1542" max="1542" width="7.33203125" style="4" bestFit="1" customWidth="1"/>
    <col min="1543" max="1543" width="18.5" style="4" bestFit="1" customWidth="1"/>
    <col min="1544" max="1544" width="7.33203125" style="4" bestFit="1" customWidth="1"/>
    <col min="1545" max="1545" width="18.5" style="4" bestFit="1" customWidth="1"/>
    <col min="1546" max="1546" width="8.5" style="4" bestFit="1" customWidth="1"/>
    <col min="1547" max="1547" width="9.33203125" style="4"/>
    <col min="1548" max="1548" width="19.83203125" style="4" bestFit="1" customWidth="1"/>
    <col min="1549" max="1774" width="9.33203125" style="4"/>
    <col min="1775" max="1775" width="7.33203125" style="4" customWidth="1"/>
    <col min="1776" max="1776" width="30.83203125" style="4" customWidth="1"/>
    <col min="1777" max="1777" width="18.5" style="4" bestFit="1" customWidth="1"/>
    <col min="1778" max="1778" width="9.33203125" style="4" bestFit="1" customWidth="1"/>
    <col min="1779" max="1779" width="16.6640625" style="4" bestFit="1" customWidth="1"/>
    <col min="1780" max="1780" width="7.33203125" style="4" bestFit="1" customWidth="1"/>
    <col min="1781" max="1781" width="16.6640625" style="4" bestFit="1" customWidth="1"/>
    <col min="1782" max="1782" width="7.33203125" style="4" bestFit="1" customWidth="1"/>
    <col min="1783" max="1783" width="18.5" style="4" bestFit="1" customWidth="1"/>
    <col min="1784" max="1784" width="7.33203125" style="4" bestFit="1" customWidth="1"/>
    <col min="1785" max="1785" width="18.5" style="4" bestFit="1" customWidth="1"/>
    <col min="1786" max="1786" width="7.33203125" style="4" bestFit="1" customWidth="1"/>
    <col min="1787" max="1787" width="18.5" style="4" bestFit="1" customWidth="1"/>
    <col min="1788" max="1788" width="7.33203125" style="4" bestFit="1" customWidth="1"/>
    <col min="1789" max="1789" width="18.5" style="4" bestFit="1" customWidth="1"/>
    <col min="1790" max="1790" width="7.33203125" style="4" bestFit="1" customWidth="1"/>
    <col min="1791" max="1791" width="18.5" style="4" customWidth="1"/>
    <col min="1792" max="1792" width="7.33203125" style="4" bestFit="1" customWidth="1"/>
    <col min="1793" max="1793" width="18.5" style="4" bestFit="1" customWidth="1"/>
    <col min="1794" max="1794" width="7.33203125" style="4" bestFit="1" customWidth="1"/>
    <col min="1795" max="1795" width="18.5" style="4" bestFit="1" customWidth="1"/>
    <col min="1796" max="1796" width="7.33203125" style="4" bestFit="1" customWidth="1"/>
    <col min="1797" max="1797" width="18.5" style="4" bestFit="1" customWidth="1"/>
    <col min="1798" max="1798" width="7.33203125" style="4" bestFit="1" customWidth="1"/>
    <col min="1799" max="1799" width="18.5" style="4" bestFit="1" customWidth="1"/>
    <col min="1800" max="1800" width="7.33203125" style="4" bestFit="1" customWidth="1"/>
    <col min="1801" max="1801" width="18.5" style="4" bestFit="1" customWidth="1"/>
    <col min="1802" max="1802" width="8.5" style="4" bestFit="1" customWidth="1"/>
    <col min="1803" max="1803" width="9.33203125" style="4"/>
    <col min="1804" max="1804" width="19.83203125" style="4" bestFit="1" customWidth="1"/>
    <col min="1805" max="2030" width="9.33203125" style="4"/>
    <col min="2031" max="2031" width="7.33203125" style="4" customWidth="1"/>
    <col min="2032" max="2032" width="30.83203125" style="4" customWidth="1"/>
    <col min="2033" max="2033" width="18.5" style="4" bestFit="1" customWidth="1"/>
    <col min="2034" max="2034" width="9.33203125" style="4" bestFit="1" customWidth="1"/>
    <col min="2035" max="2035" width="16.6640625" style="4" bestFit="1" customWidth="1"/>
    <col min="2036" max="2036" width="7.33203125" style="4" bestFit="1" customWidth="1"/>
    <col min="2037" max="2037" width="16.6640625" style="4" bestFit="1" customWidth="1"/>
    <col min="2038" max="2038" width="7.33203125" style="4" bestFit="1" customWidth="1"/>
    <col min="2039" max="2039" width="18.5" style="4" bestFit="1" customWidth="1"/>
    <col min="2040" max="2040" width="7.33203125" style="4" bestFit="1" customWidth="1"/>
    <col min="2041" max="2041" width="18.5" style="4" bestFit="1" customWidth="1"/>
    <col min="2042" max="2042" width="7.33203125" style="4" bestFit="1" customWidth="1"/>
    <col min="2043" max="2043" width="18.5" style="4" bestFit="1" customWidth="1"/>
    <col min="2044" max="2044" width="7.33203125" style="4" bestFit="1" customWidth="1"/>
    <col min="2045" max="2045" width="18.5" style="4" bestFit="1" customWidth="1"/>
    <col min="2046" max="2046" width="7.33203125" style="4" bestFit="1" customWidth="1"/>
    <col min="2047" max="2047" width="18.5" style="4" customWidth="1"/>
    <col min="2048" max="2048" width="7.33203125" style="4" bestFit="1" customWidth="1"/>
    <col min="2049" max="2049" width="18.5" style="4" bestFit="1" customWidth="1"/>
    <col min="2050" max="2050" width="7.33203125" style="4" bestFit="1" customWidth="1"/>
    <col min="2051" max="2051" width="18.5" style="4" bestFit="1" customWidth="1"/>
    <col min="2052" max="2052" width="7.33203125" style="4" bestFit="1" customWidth="1"/>
    <col min="2053" max="2053" width="18.5" style="4" bestFit="1" customWidth="1"/>
    <col min="2054" max="2054" width="7.33203125" style="4" bestFit="1" customWidth="1"/>
    <col min="2055" max="2055" width="18.5" style="4" bestFit="1" customWidth="1"/>
    <col min="2056" max="2056" width="7.33203125" style="4" bestFit="1" customWidth="1"/>
    <col min="2057" max="2057" width="18.5" style="4" bestFit="1" customWidth="1"/>
    <col min="2058" max="2058" width="8.5" style="4" bestFit="1" customWidth="1"/>
    <col min="2059" max="2059" width="9.33203125" style="4"/>
    <col min="2060" max="2060" width="19.83203125" style="4" bestFit="1" customWidth="1"/>
    <col min="2061" max="2286" width="9.33203125" style="4"/>
    <col min="2287" max="2287" width="7.33203125" style="4" customWidth="1"/>
    <col min="2288" max="2288" width="30.83203125" style="4" customWidth="1"/>
    <col min="2289" max="2289" width="18.5" style="4" bestFit="1" customWidth="1"/>
    <col min="2290" max="2290" width="9.33203125" style="4" bestFit="1" customWidth="1"/>
    <col min="2291" max="2291" width="16.6640625" style="4" bestFit="1" customWidth="1"/>
    <col min="2292" max="2292" width="7.33203125" style="4" bestFit="1" customWidth="1"/>
    <col min="2293" max="2293" width="16.6640625" style="4" bestFit="1" customWidth="1"/>
    <col min="2294" max="2294" width="7.33203125" style="4" bestFit="1" customWidth="1"/>
    <col min="2295" max="2295" width="18.5" style="4" bestFit="1" customWidth="1"/>
    <col min="2296" max="2296" width="7.33203125" style="4" bestFit="1" customWidth="1"/>
    <col min="2297" max="2297" width="18.5" style="4" bestFit="1" customWidth="1"/>
    <col min="2298" max="2298" width="7.33203125" style="4" bestFit="1" customWidth="1"/>
    <col min="2299" max="2299" width="18.5" style="4" bestFit="1" customWidth="1"/>
    <col min="2300" max="2300" width="7.33203125" style="4" bestFit="1" customWidth="1"/>
    <col min="2301" max="2301" width="18.5" style="4" bestFit="1" customWidth="1"/>
    <col min="2302" max="2302" width="7.33203125" style="4" bestFit="1" customWidth="1"/>
    <col min="2303" max="2303" width="18.5" style="4" customWidth="1"/>
    <col min="2304" max="2304" width="7.33203125" style="4" bestFit="1" customWidth="1"/>
    <col min="2305" max="2305" width="18.5" style="4" bestFit="1" customWidth="1"/>
    <col min="2306" max="2306" width="7.33203125" style="4" bestFit="1" customWidth="1"/>
    <col min="2307" max="2307" width="18.5" style="4" bestFit="1" customWidth="1"/>
    <col min="2308" max="2308" width="7.33203125" style="4" bestFit="1" customWidth="1"/>
    <col min="2309" max="2309" width="18.5" style="4" bestFit="1" customWidth="1"/>
    <col min="2310" max="2310" width="7.33203125" style="4" bestFit="1" customWidth="1"/>
    <col min="2311" max="2311" width="18.5" style="4" bestFit="1" customWidth="1"/>
    <col min="2312" max="2312" width="7.33203125" style="4" bestFit="1" customWidth="1"/>
    <col min="2313" max="2313" width="18.5" style="4" bestFit="1" customWidth="1"/>
    <col min="2314" max="2314" width="8.5" style="4" bestFit="1" customWidth="1"/>
    <col min="2315" max="2315" width="9.33203125" style="4"/>
    <col min="2316" max="2316" width="19.83203125" style="4" bestFit="1" customWidth="1"/>
    <col min="2317" max="2542" width="9.33203125" style="4"/>
    <col min="2543" max="2543" width="7.33203125" style="4" customWidth="1"/>
    <col min="2544" max="2544" width="30.83203125" style="4" customWidth="1"/>
    <col min="2545" max="2545" width="18.5" style="4" bestFit="1" customWidth="1"/>
    <col min="2546" max="2546" width="9.33203125" style="4" bestFit="1" customWidth="1"/>
    <col min="2547" max="2547" width="16.6640625" style="4" bestFit="1" customWidth="1"/>
    <col min="2548" max="2548" width="7.33203125" style="4" bestFit="1" customWidth="1"/>
    <col min="2549" max="2549" width="16.6640625" style="4" bestFit="1" customWidth="1"/>
    <col min="2550" max="2550" width="7.33203125" style="4" bestFit="1" customWidth="1"/>
    <col min="2551" max="2551" width="18.5" style="4" bestFit="1" customWidth="1"/>
    <col min="2552" max="2552" width="7.33203125" style="4" bestFit="1" customWidth="1"/>
    <col min="2553" max="2553" width="18.5" style="4" bestFit="1" customWidth="1"/>
    <col min="2554" max="2554" width="7.33203125" style="4" bestFit="1" customWidth="1"/>
    <col min="2555" max="2555" width="18.5" style="4" bestFit="1" customWidth="1"/>
    <col min="2556" max="2556" width="7.33203125" style="4" bestFit="1" customWidth="1"/>
    <col min="2557" max="2557" width="18.5" style="4" bestFit="1" customWidth="1"/>
    <col min="2558" max="2558" width="7.33203125" style="4" bestFit="1" customWidth="1"/>
    <col min="2559" max="2559" width="18.5" style="4" customWidth="1"/>
    <col min="2560" max="2560" width="7.33203125" style="4" bestFit="1" customWidth="1"/>
    <col min="2561" max="2561" width="18.5" style="4" bestFit="1" customWidth="1"/>
    <col min="2562" max="2562" width="7.33203125" style="4" bestFit="1" customWidth="1"/>
    <col min="2563" max="2563" width="18.5" style="4" bestFit="1" customWidth="1"/>
    <col min="2564" max="2564" width="7.33203125" style="4" bestFit="1" customWidth="1"/>
    <col min="2565" max="2565" width="18.5" style="4" bestFit="1" customWidth="1"/>
    <col min="2566" max="2566" width="7.33203125" style="4" bestFit="1" customWidth="1"/>
    <col min="2567" max="2567" width="18.5" style="4" bestFit="1" customWidth="1"/>
    <col min="2568" max="2568" width="7.33203125" style="4" bestFit="1" customWidth="1"/>
    <col min="2569" max="2569" width="18.5" style="4" bestFit="1" customWidth="1"/>
    <col min="2570" max="2570" width="8.5" style="4" bestFit="1" customWidth="1"/>
    <col min="2571" max="2571" width="9.33203125" style="4"/>
    <col min="2572" max="2572" width="19.83203125" style="4" bestFit="1" customWidth="1"/>
    <col min="2573" max="2798" width="9.33203125" style="4"/>
    <col min="2799" max="2799" width="7.33203125" style="4" customWidth="1"/>
    <col min="2800" max="2800" width="30.83203125" style="4" customWidth="1"/>
    <col min="2801" max="2801" width="18.5" style="4" bestFit="1" customWidth="1"/>
    <col min="2802" max="2802" width="9.33203125" style="4" bestFit="1" customWidth="1"/>
    <col min="2803" max="2803" width="16.6640625" style="4" bestFit="1" customWidth="1"/>
    <col min="2804" max="2804" width="7.33203125" style="4" bestFit="1" customWidth="1"/>
    <col min="2805" max="2805" width="16.6640625" style="4" bestFit="1" customWidth="1"/>
    <col min="2806" max="2806" width="7.33203125" style="4" bestFit="1" customWidth="1"/>
    <col min="2807" max="2807" width="18.5" style="4" bestFit="1" customWidth="1"/>
    <col min="2808" max="2808" width="7.33203125" style="4" bestFit="1" customWidth="1"/>
    <col min="2809" max="2809" width="18.5" style="4" bestFit="1" customWidth="1"/>
    <col min="2810" max="2810" width="7.33203125" style="4" bestFit="1" customWidth="1"/>
    <col min="2811" max="2811" width="18.5" style="4" bestFit="1" customWidth="1"/>
    <col min="2812" max="2812" width="7.33203125" style="4" bestFit="1" customWidth="1"/>
    <col min="2813" max="2813" width="18.5" style="4" bestFit="1" customWidth="1"/>
    <col min="2814" max="2814" width="7.33203125" style="4" bestFit="1" customWidth="1"/>
    <col min="2815" max="2815" width="18.5" style="4" customWidth="1"/>
    <col min="2816" max="2816" width="7.33203125" style="4" bestFit="1" customWidth="1"/>
    <col min="2817" max="2817" width="18.5" style="4" bestFit="1" customWidth="1"/>
    <col min="2818" max="2818" width="7.33203125" style="4" bestFit="1" customWidth="1"/>
    <col min="2819" max="2819" width="18.5" style="4" bestFit="1" customWidth="1"/>
    <col min="2820" max="2820" width="7.33203125" style="4" bestFit="1" customWidth="1"/>
    <col min="2821" max="2821" width="18.5" style="4" bestFit="1" customWidth="1"/>
    <col min="2822" max="2822" width="7.33203125" style="4" bestFit="1" customWidth="1"/>
    <col min="2823" max="2823" width="18.5" style="4" bestFit="1" customWidth="1"/>
    <col min="2824" max="2824" width="7.33203125" style="4" bestFit="1" customWidth="1"/>
    <col min="2825" max="2825" width="18.5" style="4" bestFit="1" customWidth="1"/>
    <col min="2826" max="2826" width="8.5" style="4" bestFit="1" customWidth="1"/>
    <col min="2827" max="2827" width="9.33203125" style="4"/>
    <col min="2828" max="2828" width="19.83203125" style="4" bestFit="1" customWidth="1"/>
    <col min="2829" max="3054" width="9.33203125" style="4"/>
    <col min="3055" max="3055" width="7.33203125" style="4" customWidth="1"/>
    <col min="3056" max="3056" width="30.83203125" style="4" customWidth="1"/>
    <col min="3057" max="3057" width="18.5" style="4" bestFit="1" customWidth="1"/>
    <col min="3058" max="3058" width="9.33203125" style="4" bestFit="1" customWidth="1"/>
    <col min="3059" max="3059" width="16.6640625" style="4" bestFit="1" customWidth="1"/>
    <col min="3060" max="3060" width="7.33203125" style="4" bestFit="1" customWidth="1"/>
    <col min="3061" max="3061" width="16.6640625" style="4" bestFit="1" customWidth="1"/>
    <col min="3062" max="3062" width="7.33203125" style="4" bestFit="1" customWidth="1"/>
    <col min="3063" max="3063" width="18.5" style="4" bestFit="1" customWidth="1"/>
    <col min="3064" max="3064" width="7.33203125" style="4" bestFit="1" customWidth="1"/>
    <col min="3065" max="3065" width="18.5" style="4" bestFit="1" customWidth="1"/>
    <col min="3066" max="3066" width="7.33203125" style="4" bestFit="1" customWidth="1"/>
    <col min="3067" max="3067" width="18.5" style="4" bestFit="1" customWidth="1"/>
    <col min="3068" max="3068" width="7.33203125" style="4" bestFit="1" customWidth="1"/>
    <col min="3069" max="3069" width="18.5" style="4" bestFit="1" customWidth="1"/>
    <col min="3070" max="3070" width="7.33203125" style="4" bestFit="1" customWidth="1"/>
    <col min="3071" max="3071" width="18.5" style="4" customWidth="1"/>
    <col min="3072" max="3072" width="7.33203125" style="4" bestFit="1" customWidth="1"/>
    <col min="3073" max="3073" width="18.5" style="4" bestFit="1" customWidth="1"/>
    <col min="3074" max="3074" width="7.33203125" style="4" bestFit="1" customWidth="1"/>
    <col min="3075" max="3075" width="18.5" style="4" bestFit="1" customWidth="1"/>
    <col min="3076" max="3076" width="7.33203125" style="4" bestFit="1" customWidth="1"/>
    <col min="3077" max="3077" width="18.5" style="4" bestFit="1" customWidth="1"/>
    <col min="3078" max="3078" width="7.33203125" style="4" bestFit="1" customWidth="1"/>
    <col min="3079" max="3079" width="18.5" style="4" bestFit="1" customWidth="1"/>
    <col min="3080" max="3080" width="7.33203125" style="4" bestFit="1" customWidth="1"/>
    <col min="3081" max="3081" width="18.5" style="4" bestFit="1" customWidth="1"/>
    <col min="3082" max="3082" width="8.5" style="4" bestFit="1" customWidth="1"/>
    <col min="3083" max="3083" width="9.33203125" style="4"/>
    <col min="3084" max="3084" width="19.83203125" style="4" bestFit="1" customWidth="1"/>
    <col min="3085" max="3310" width="9.33203125" style="4"/>
    <col min="3311" max="3311" width="7.33203125" style="4" customWidth="1"/>
    <col min="3312" max="3312" width="30.83203125" style="4" customWidth="1"/>
    <col min="3313" max="3313" width="18.5" style="4" bestFit="1" customWidth="1"/>
    <col min="3314" max="3314" width="9.33203125" style="4" bestFit="1" customWidth="1"/>
    <col min="3315" max="3315" width="16.6640625" style="4" bestFit="1" customWidth="1"/>
    <col min="3316" max="3316" width="7.33203125" style="4" bestFit="1" customWidth="1"/>
    <col min="3317" max="3317" width="16.6640625" style="4" bestFit="1" customWidth="1"/>
    <col min="3318" max="3318" width="7.33203125" style="4" bestFit="1" customWidth="1"/>
    <col min="3319" max="3319" width="18.5" style="4" bestFit="1" customWidth="1"/>
    <col min="3320" max="3320" width="7.33203125" style="4" bestFit="1" customWidth="1"/>
    <col min="3321" max="3321" width="18.5" style="4" bestFit="1" customWidth="1"/>
    <col min="3322" max="3322" width="7.33203125" style="4" bestFit="1" customWidth="1"/>
    <col min="3323" max="3323" width="18.5" style="4" bestFit="1" customWidth="1"/>
    <col min="3324" max="3324" width="7.33203125" style="4" bestFit="1" customWidth="1"/>
    <col min="3325" max="3325" width="18.5" style="4" bestFit="1" customWidth="1"/>
    <col min="3326" max="3326" width="7.33203125" style="4" bestFit="1" customWidth="1"/>
    <col min="3327" max="3327" width="18.5" style="4" customWidth="1"/>
    <col min="3328" max="3328" width="7.33203125" style="4" bestFit="1" customWidth="1"/>
    <col min="3329" max="3329" width="18.5" style="4" bestFit="1" customWidth="1"/>
    <col min="3330" max="3330" width="7.33203125" style="4" bestFit="1" customWidth="1"/>
    <col min="3331" max="3331" width="18.5" style="4" bestFit="1" customWidth="1"/>
    <col min="3332" max="3332" width="7.33203125" style="4" bestFit="1" customWidth="1"/>
    <col min="3333" max="3333" width="18.5" style="4" bestFit="1" customWidth="1"/>
    <col min="3334" max="3334" width="7.33203125" style="4" bestFit="1" customWidth="1"/>
    <col min="3335" max="3335" width="18.5" style="4" bestFit="1" customWidth="1"/>
    <col min="3336" max="3336" width="7.33203125" style="4" bestFit="1" customWidth="1"/>
    <col min="3337" max="3337" width="18.5" style="4" bestFit="1" customWidth="1"/>
    <col min="3338" max="3338" width="8.5" style="4" bestFit="1" customWidth="1"/>
    <col min="3339" max="3339" width="9.33203125" style="4"/>
    <col min="3340" max="3340" width="19.83203125" style="4" bestFit="1" customWidth="1"/>
    <col min="3341" max="3566" width="9.33203125" style="4"/>
    <col min="3567" max="3567" width="7.33203125" style="4" customWidth="1"/>
    <col min="3568" max="3568" width="30.83203125" style="4" customWidth="1"/>
    <col min="3569" max="3569" width="18.5" style="4" bestFit="1" customWidth="1"/>
    <col min="3570" max="3570" width="9.33203125" style="4" bestFit="1" customWidth="1"/>
    <col min="3571" max="3571" width="16.6640625" style="4" bestFit="1" customWidth="1"/>
    <col min="3572" max="3572" width="7.33203125" style="4" bestFit="1" customWidth="1"/>
    <col min="3573" max="3573" width="16.6640625" style="4" bestFit="1" customWidth="1"/>
    <col min="3574" max="3574" width="7.33203125" style="4" bestFit="1" customWidth="1"/>
    <col min="3575" max="3575" width="18.5" style="4" bestFit="1" customWidth="1"/>
    <col min="3576" max="3576" width="7.33203125" style="4" bestFit="1" customWidth="1"/>
    <col min="3577" max="3577" width="18.5" style="4" bestFit="1" customWidth="1"/>
    <col min="3578" max="3578" width="7.33203125" style="4" bestFit="1" customWidth="1"/>
    <col min="3579" max="3579" width="18.5" style="4" bestFit="1" customWidth="1"/>
    <col min="3580" max="3580" width="7.33203125" style="4" bestFit="1" customWidth="1"/>
    <col min="3581" max="3581" width="18.5" style="4" bestFit="1" customWidth="1"/>
    <col min="3582" max="3582" width="7.33203125" style="4" bestFit="1" customWidth="1"/>
    <col min="3583" max="3583" width="18.5" style="4" customWidth="1"/>
    <col min="3584" max="3584" width="7.33203125" style="4" bestFit="1" customWidth="1"/>
    <col min="3585" max="3585" width="18.5" style="4" bestFit="1" customWidth="1"/>
    <col min="3586" max="3586" width="7.33203125" style="4" bestFit="1" customWidth="1"/>
    <col min="3587" max="3587" width="18.5" style="4" bestFit="1" customWidth="1"/>
    <col min="3588" max="3588" width="7.33203125" style="4" bestFit="1" customWidth="1"/>
    <col min="3589" max="3589" width="18.5" style="4" bestFit="1" customWidth="1"/>
    <col min="3590" max="3590" width="7.33203125" style="4" bestFit="1" customWidth="1"/>
    <col min="3591" max="3591" width="18.5" style="4" bestFit="1" customWidth="1"/>
    <col min="3592" max="3592" width="7.33203125" style="4" bestFit="1" customWidth="1"/>
    <col min="3593" max="3593" width="18.5" style="4" bestFit="1" customWidth="1"/>
    <col min="3594" max="3594" width="8.5" style="4" bestFit="1" customWidth="1"/>
    <col min="3595" max="3595" width="9.33203125" style="4"/>
    <col min="3596" max="3596" width="19.83203125" style="4" bestFit="1" customWidth="1"/>
    <col min="3597" max="3822" width="9.33203125" style="4"/>
    <col min="3823" max="3823" width="7.33203125" style="4" customWidth="1"/>
    <col min="3824" max="3824" width="30.83203125" style="4" customWidth="1"/>
    <col min="3825" max="3825" width="18.5" style="4" bestFit="1" customWidth="1"/>
    <col min="3826" max="3826" width="9.33203125" style="4" bestFit="1" customWidth="1"/>
    <col min="3827" max="3827" width="16.6640625" style="4" bestFit="1" customWidth="1"/>
    <col min="3828" max="3828" width="7.33203125" style="4" bestFit="1" customWidth="1"/>
    <col min="3829" max="3829" width="16.6640625" style="4" bestFit="1" customWidth="1"/>
    <col min="3830" max="3830" width="7.33203125" style="4" bestFit="1" customWidth="1"/>
    <col min="3831" max="3831" width="18.5" style="4" bestFit="1" customWidth="1"/>
    <col min="3832" max="3832" width="7.33203125" style="4" bestFit="1" customWidth="1"/>
    <col min="3833" max="3833" width="18.5" style="4" bestFit="1" customWidth="1"/>
    <col min="3834" max="3834" width="7.33203125" style="4" bestFit="1" customWidth="1"/>
    <col min="3835" max="3835" width="18.5" style="4" bestFit="1" customWidth="1"/>
    <col min="3836" max="3836" width="7.33203125" style="4" bestFit="1" customWidth="1"/>
    <col min="3837" max="3837" width="18.5" style="4" bestFit="1" customWidth="1"/>
    <col min="3838" max="3838" width="7.33203125" style="4" bestFit="1" customWidth="1"/>
    <col min="3839" max="3839" width="18.5" style="4" customWidth="1"/>
    <col min="3840" max="3840" width="7.33203125" style="4" bestFit="1" customWidth="1"/>
    <col min="3841" max="3841" width="18.5" style="4" bestFit="1" customWidth="1"/>
    <col min="3842" max="3842" width="7.33203125" style="4" bestFit="1" customWidth="1"/>
    <col min="3843" max="3843" width="18.5" style="4" bestFit="1" customWidth="1"/>
    <col min="3844" max="3844" width="7.33203125" style="4" bestFit="1" customWidth="1"/>
    <col min="3845" max="3845" width="18.5" style="4" bestFit="1" customWidth="1"/>
    <col min="3846" max="3846" width="7.33203125" style="4" bestFit="1" customWidth="1"/>
    <col min="3847" max="3847" width="18.5" style="4" bestFit="1" customWidth="1"/>
    <col min="3848" max="3848" width="7.33203125" style="4" bestFit="1" customWidth="1"/>
    <col min="3849" max="3849" width="18.5" style="4" bestFit="1" customWidth="1"/>
    <col min="3850" max="3850" width="8.5" style="4" bestFit="1" customWidth="1"/>
    <col min="3851" max="3851" width="9.33203125" style="4"/>
    <col min="3852" max="3852" width="19.83203125" style="4" bestFit="1" customWidth="1"/>
    <col min="3853" max="4078" width="9.33203125" style="4"/>
    <col min="4079" max="4079" width="7.33203125" style="4" customWidth="1"/>
    <col min="4080" max="4080" width="30.83203125" style="4" customWidth="1"/>
    <col min="4081" max="4081" width="18.5" style="4" bestFit="1" customWidth="1"/>
    <col min="4082" max="4082" width="9.33203125" style="4" bestFit="1" customWidth="1"/>
    <col min="4083" max="4083" width="16.6640625" style="4" bestFit="1" customWidth="1"/>
    <col min="4084" max="4084" width="7.33203125" style="4" bestFit="1" customWidth="1"/>
    <col min="4085" max="4085" width="16.6640625" style="4" bestFit="1" customWidth="1"/>
    <col min="4086" max="4086" width="7.33203125" style="4" bestFit="1" customWidth="1"/>
    <col min="4087" max="4087" width="18.5" style="4" bestFit="1" customWidth="1"/>
    <col min="4088" max="4088" width="7.33203125" style="4" bestFit="1" customWidth="1"/>
    <col min="4089" max="4089" width="18.5" style="4" bestFit="1" customWidth="1"/>
    <col min="4090" max="4090" width="7.33203125" style="4" bestFit="1" customWidth="1"/>
    <col min="4091" max="4091" width="18.5" style="4" bestFit="1" customWidth="1"/>
    <col min="4092" max="4092" width="7.33203125" style="4" bestFit="1" customWidth="1"/>
    <col min="4093" max="4093" width="18.5" style="4" bestFit="1" customWidth="1"/>
    <col min="4094" max="4094" width="7.33203125" style="4" bestFit="1" customWidth="1"/>
    <col min="4095" max="4095" width="18.5" style="4" customWidth="1"/>
    <col min="4096" max="4096" width="7.33203125" style="4" bestFit="1" customWidth="1"/>
    <col min="4097" max="4097" width="18.5" style="4" bestFit="1" customWidth="1"/>
    <col min="4098" max="4098" width="7.33203125" style="4" bestFit="1" customWidth="1"/>
    <col min="4099" max="4099" width="18.5" style="4" bestFit="1" customWidth="1"/>
    <col min="4100" max="4100" width="7.33203125" style="4" bestFit="1" customWidth="1"/>
    <col min="4101" max="4101" width="18.5" style="4" bestFit="1" customWidth="1"/>
    <col min="4102" max="4102" width="7.33203125" style="4" bestFit="1" customWidth="1"/>
    <col min="4103" max="4103" width="18.5" style="4" bestFit="1" customWidth="1"/>
    <col min="4104" max="4104" width="7.33203125" style="4" bestFit="1" customWidth="1"/>
    <col min="4105" max="4105" width="18.5" style="4" bestFit="1" customWidth="1"/>
    <col min="4106" max="4106" width="8.5" style="4" bestFit="1" customWidth="1"/>
    <col min="4107" max="4107" width="9.33203125" style="4"/>
    <col min="4108" max="4108" width="19.83203125" style="4" bestFit="1" customWidth="1"/>
    <col min="4109" max="4334" width="9.33203125" style="4"/>
    <col min="4335" max="4335" width="7.33203125" style="4" customWidth="1"/>
    <col min="4336" max="4336" width="30.83203125" style="4" customWidth="1"/>
    <col min="4337" max="4337" width="18.5" style="4" bestFit="1" customWidth="1"/>
    <col min="4338" max="4338" width="9.33203125" style="4" bestFit="1" customWidth="1"/>
    <col min="4339" max="4339" width="16.6640625" style="4" bestFit="1" customWidth="1"/>
    <col min="4340" max="4340" width="7.33203125" style="4" bestFit="1" customWidth="1"/>
    <col min="4341" max="4341" width="16.6640625" style="4" bestFit="1" customWidth="1"/>
    <col min="4342" max="4342" width="7.33203125" style="4" bestFit="1" customWidth="1"/>
    <col min="4343" max="4343" width="18.5" style="4" bestFit="1" customWidth="1"/>
    <col min="4344" max="4344" width="7.33203125" style="4" bestFit="1" customWidth="1"/>
    <col min="4345" max="4345" width="18.5" style="4" bestFit="1" customWidth="1"/>
    <col min="4346" max="4346" width="7.33203125" style="4" bestFit="1" customWidth="1"/>
    <col min="4347" max="4347" width="18.5" style="4" bestFit="1" customWidth="1"/>
    <col min="4348" max="4348" width="7.33203125" style="4" bestFit="1" customWidth="1"/>
    <col min="4349" max="4349" width="18.5" style="4" bestFit="1" customWidth="1"/>
    <col min="4350" max="4350" width="7.33203125" style="4" bestFit="1" customWidth="1"/>
    <col min="4351" max="4351" width="18.5" style="4" customWidth="1"/>
    <col min="4352" max="4352" width="7.33203125" style="4" bestFit="1" customWidth="1"/>
    <col min="4353" max="4353" width="18.5" style="4" bestFit="1" customWidth="1"/>
    <col min="4354" max="4354" width="7.33203125" style="4" bestFit="1" customWidth="1"/>
    <col min="4355" max="4355" width="18.5" style="4" bestFit="1" customWidth="1"/>
    <col min="4356" max="4356" width="7.33203125" style="4" bestFit="1" customWidth="1"/>
    <col min="4357" max="4357" width="18.5" style="4" bestFit="1" customWidth="1"/>
    <col min="4358" max="4358" width="7.33203125" style="4" bestFit="1" customWidth="1"/>
    <col min="4359" max="4359" width="18.5" style="4" bestFit="1" customWidth="1"/>
    <col min="4360" max="4360" width="7.33203125" style="4" bestFit="1" customWidth="1"/>
    <col min="4361" max="4361" width="18.5" style="4" bestFit="1" customWidth="1"/>
    <col min="4362" max="4362" width="8.5" style="4" bestFit="1" customWidth="1"/>
    <col min="4363" max="4363" width="9.33203125" style="4"/>
    <col min="4364" max="4364" width="19.83203125" style="4" bestFit="1" customWidth="1"/>
    <col min="4365" max="4590" width="9.33203125" style="4"/>
    <col min="4591" max="4591" width="7.33203125" style="4" customWidth="1"/>
    <col min="4592" max="4592" width="30.83203125" style="4" customWidth="1"/>
    <col min="4593" max="4593" width="18.5" style="4" bestFit="1" customWidth="1"/>
    <col min="4594" max="4594" width="9.33203125" style="4" bestFit="1" customWidth="1"/>
    <col min="4595" max="4595" width="16.6640625" style="4" bestFit="1" customWidth="1"/>
    <col min="4596" max="4596" width="7.33203125" style="4" bestFit="1" customWidth="1"/>
    <col min="4597" max="4597" width="16.6640625" style="4" bestFit="1" customWidth="1"/>
    <col min="4598" max="4598" width="7.33203125" style="4" bestFit="1" customWidth="1"/>
    <col min="4599" max="4599" width="18.5" style="4" bestFit="1" customWidth="1"/>
    <col min="4600" max="4600" width="7.33203125" style="4" bestFit="1" customWidth="1"/>
    <col min="4601" max="4601" width="18.5" style="4" bestFit="1" customWidth="1"/>
    <col min="4602" max="4602" width="7.33203125" style="4" bestFit="1" customWidth="1"/>
    <col min="4603" max="4603" width="18.5" style="4" bestFit="1" customWidth="1"/>
    <col min="4604" max="4604" width="7.33203125" style="4" bestFit="1" customWidth="1"/>
    <col min="4605" max="4605" width="18.5" style="4" bestFit="1" customWidth="1"/>
    <col min="4606" max="4606" width="7.33203125" style="4" bestFit="1" customWidth="1"/>
    <col min="4607" max="4607" width="18.5" style="4" customWidth="1"/>
    <col min="4608" max="4608" width="7.33203125" style="4" bestFit="1" customWidth="1"/>
    <col min="4609" max="4609" width="18.5" style="4" bestFit="1" customWidth="1"/>
    <col min="4610" max="4610" width="7.33203125" style="4" bestFit="1" customWidth="1"/>
    <col min="4611" max="4611" width="18.5" style="4" bestFit="1" customWidth="1"/>
    <col min="4612" max="4612" width="7.33203125" style="4" bestFit="1" customWidth="1"/>
    <col min="4613" max="4613" width="18.5" style="4" bestFit="1" customWidth="1"/>
    <col min="4614" max="4614" width="7.33203125" style="4" bestFit="1" customWidth="1"/>
    <col min="4615" max="4615" width="18.5" style="4" bestFit="1" customWidth="1"/>
    <col min="4616" max="4616" width="7.33203125" style="4" bestFit="1" customWidth="1"/>
    <col min="4617" max="4617" width="18.5" style="4" bestFit="1" customWidth="1"/>
    <col min="4618" max="4618" width="8.5" style="4" bestFit="1" customWidth="1"/>
    <col min="4619" max="4619" width="9.33203125" style="4"/>
    <col min="4620" max="4620" width="19.83203125" style="4" bestFit="1" customWidth="1"/>
    <col min="4621" max="4846" width="9.33203125" style="4"/>
    <col min="4847" max="4847" width="7.33203125" style="4" customWidth="1"/>
    <col min="4848" max="4848" width="30.83203125" style="4" customWidth="1"/>
    <col min="4849" max="4849" width="18.5" style="4" bestFit="1" customWidth="1"/>
    <col min="4850" max="4850" width="9.33203125" style="4" bestFit="1" customWidth="1"/>
    <col min="4851" max="4851" width="16.6640625" style="4" bestFit="1" customWidth="1"/>
    <col min="4852" max="4852" width="7.33203125" style="4" bestFit="1" customWidth="1"/>
    <col min="4853" max="4853" width="16.6640625" style="4" bestFit="1" customWidth="1"/>
    <col min="4854" max="4854" width="7.33203125" style="4" bestFit="1" customWidth="1"/>
    <col min="4855" max="4855" width="18.5" style="4" bestFit="1" customWidth="1"/>
    <col min="4856" max="4856" width="7.33203125" style="4" bestFit="1" customWidth="1"/>
    <col min="4857" max="4857" width="18.5" style="4" bestFit="1" customWidth="1"/>
    <col min="4858" max="4858" width="7.33203125" style="4" bestFit="1" customWidth="1"/>
    <col min="4859" max="4859" width="18.5" style="4" bestFit="1" customWidth="1"/>
    <col min="4860" max="4860" width="7.33203125" style="4" bestFit="1" customWidth="1"/>
    <col min="4861" max="4861" width="18.5" style="4" bestFit="1" customWidth="1"/>
    <col min="4862" max="4862" width="7.33203125" style="4" bestFit="1" customWidth="1"/>
    <col min="4863" max="4863" width="18.5" style="4" customWidth="1"/>
    <col min="4864" max="4864" width="7.33203125" style="4" bestFit="1" customWidth="1"/>
    <col min="4865" max="4865" width="18.5" style="4" bestFit="1" customWidth="1"/>
    <col min="4866" max="4866" width="7.33203125" style="4" bestFit="1" customWidth="1"/>
    <col min="4867" max="4867" width="18.5" style="4" bestFit="1" customWidth="1"/>
    <col min="4868" max="4868" width="7.33203125" style="4" bestFit="1" customWidth="1"/>
    <col min="4869" max="4869" width="18.5" style="4" bestFit="1" customWidth="1"/>
    <col min="4870" max="4870" width="7.33203125" style="4" bestFit="1" customWidth="1"/>
    <col min="4871" max="4871" width="18.5" style="4" bestFit="1" customWidth="1"/>
    <col min="4872" max="4872" width="7.33203125" style="4" bestFit="1" customWidth="1"/>
    <col min="4873" max="4873" width="18.5" style="4" bestFit="1" customWidth="1"/>
    <col min="4874" max="4874" width="8.5" style="4" bestFit="1" customWidth="1"/>
    <col min="4875" max="4875" width="9.33203125" style="4"/>
    <col min="4876" max="4876" width="19.83203125" style="4" bestFit="1" customWidth="1"/>
    <col min="4877" max="5102" width="9.33203125" style="4"/>
    <col min="5103" max="5103" width="7.33203125" style="4" customWidth="1"/>
    <col min="5104" max="5104" width="30.83203125" style="4" customWidth="1"/>
    <col min="5105" max="5105" width="18.5" style="4" bestFit="1" customWidth="1"/>
    <col min="5106" max="5106" width="9.33203125" style="4" bestFit="1" customWidth="1"/>
    <col min="5107" max="5107" width="16.6640625" style="4" bestFit="1" customWidth="1"/>
    <col min="5108" max="5108" width="7.33203125" style="4" bestFit="1" customWidth="1"/>
    <col min="5109" max="5109" width="16.6640625" style="4" bestFit="1" customWidth="1"/>
    <col min="5110" max="5110" width="7.33203125" style="4" bestFit="1" customWidth="1"/>
    <col min="5111" max="5111" width="18.5" style="4" bestFit="1" customWidth="1"/>
    <col min="5112" max="5112" width="7.33203125" style="4" bestFit="1" customWidth="1"/>
    <col min="5113" max="5113" width="18.5" style="4" bestFit="1" customWidth="1"/>
    <col min="5114" max="5114" width="7.33203125" style="4" bestFit="1" customWidth="1"/>
    <col min="5115" max="5115" width="18.5" style="4" bestFit="1" customWidth="1"/>
    <col min="5116" max="5116" width="7.33203125" style="4" bestFit="1" customWidth="1"/>
    <col min="5117" max="5117" width="18.5" style="4" bestFit="1" customWidth="1"/>
    <col min="5118" max="5118" width="7.33203125" style="4" bestFit="1" customWidth="1"/>
    <col min="5119" max="5119" width="18.5" style="4" customWidth="1"/>
    <col min="5120" max="5120" width="7.33203125" style="4" bestFit="1" customWidth="1"/>
    <col min="5121" max="5121" width="18.5" style="4" bestFit="1" customWidth="1"/>
    <col min="5122" max="5122" width="7.33203125" style="4" bestFit="1" customWidth="1"/>
    <col min="5123" max="5123" width="18.5" style="4" bestFit="1" customWidth="1"/>
    <col min="5124" max="5124" width="7.33203125" style="4" bestFit="1" customWidth="1"/>
    <col min="5125" max="5125" width="18.5" style="4" bestFit="1" customWidth="1"/>
    <col min="5126" max="5126" width="7.33203125" style="4" bestFit="1" customWidth="1"/>
    <col min="5127" max="5127" width="18.5" style="4" bestFit="1" customWidth="1"/>
    <col min="5128" max="5128" width="7.33203125" style="4" bestFit="1" customWidth="1"/>
    <col min="5129" max="5129" width="18.5" style="4" bestFit="1" customWidth="1"/>
    <col min="5130" max="5130" width="8.5" style="4" bestFit="1" customWidth="1"/>
    <col min="5131" max="5131" width="9.33203125" style="4"/>
    <col min="5132" max="5132" width="19.83203125" style="4" bestFit="1" customWidth="1"/>
    <col min="5133" max="5358" width="9.33203125" style="4"/>
    <col min="5359" max="5359" width="7.33203125" style="4" customWidth="1"/>
    <col min="5360" max="5360" width="30.83203125" style="4" customWidth="1"/>
    <col min="5361" max="5361" width="18.5" style="4" bestFit="1" customWidth="1"/>
    <col min="5362" max="5362" width="9.33203125" style="4" bestFit="1" customWidth="1"/>
    <col min="5363" max="5363" width="16.6640625" style="4" bestFit="1" customWidth="1"/>
    <col min="5364" max="5364" width="7.33203125" style="4" bestFit="1" customWidth="1"/>
    <col min="5365" max="5365" width="16.6640625" style="4" bestFit="1" customWidth="1"/>
    <col min="5366" max="5366" width="7.33203125" style="4" bestFit="1" customWidth="1"/>
    <col min="5367" max="5367" width="18.5" style="4" bestFit="1" customWidth="1"/>
    <col min="5368" max="5368" width="7.33203125" style="4" bestFit="1" customWidth="1"/>
    <col min="5369" max="5369" width="18.5" style="4" bestFit="1" customWidth="1"/>
    <col min="5370" max="5370" width="7.33203125" style="4" bestFit="1" customWidth="1"/>
    <col min="5371" max="5371" width="18.5" style="4" bestFit="1" customWidth="1"/>
    <col min="5372" max="5372" width="7.33203125" style="4" bestFit="1" customWidth="1"/>
    <col min="5373" max="5373" width="18.5" style="4" bestFit="1" customWidth="1"/>
    <col min="5374" max="5374" width="7.33203125" style="4" bestFit="1" customWidth="1"/>
    <col min="5375" max="5375" width="18.5" style="4" customWidth="1"/>
    <col min="5376" max="5376" width="7.33203125" style="4" bestFit="1" customWidth="1"/>
    <col min="5377" max="5377" width="18.5" style="4" bestFit="1" customWidth="1"/>
    <col min="5378" max="5378" width="7.33203125" style="4" bestFit="1" customWidth="1"/>
    <col min="5379" max="5379" width="18.5" style="4" bestFit="1" customWidth="1"/>
    <col min="5380" max="5380" width="7.33203125" style="4" bestFit="1" customWidth="1"/>
    <col min="5381" max="5381" width="18.5" style="4" bestFit="1" customWidth="1"/>
    <col min="5382" max="5382" width="7.33203125" style="4" bestFit="1" customWidth="1"/>
    <col min="5383" max="5383" width="18.5" style="4" bestFit="1" customWidth="1"/>
    <col min="5384" max="5384" width="7.33203125" style="4" bestFit="1" customWidth="1"/>
    <col min="5385" max="5385" width="18.5" style="4" bestFit="1" customWidth="1"/>
    <col min="5386" max="5386" width="8.5" style="4" bestFit="1" customWidth="1"/>
    <col min="5387" max="5387" width="9.33203125" style="4"/>
    <col min="5388" max="5388" width="19.83203125" style="4" bestFit="1" customWidth="1"/>
    <col min="5389" max="5614" width="9.33203125" style="4"/>
    <col min="5615" max="5615" width="7.33203125" style="4" customWidth="1"/>
    <col min="5616" max="5616" width="30.83203125" style="4" customWidth="1"/>
    <col min="5617" max="5617" width="18.5" style="4" bestFit="1" customWidth="1"/>
    <col min="5618" max="5618" width="9.33203125" style="4" bestFit="1" customWidth="1"/>
    <col min="5619" max="5619" width="16.6640625" style="4" bestFit="1" customWidth="1"/>
    <col min="5620" max="5620" width="7.33203125" style="4" bestFit="1" customWidth="1"/>
    <col min="5621" max="5621" width="16.6640625" style="4" bestFit="1" customWidth="1"/>
    <col min="5622" max="5622" width="7.33203125" style="4" bestFit="1" customWidth="1"/>
    <col min="5623" max="5623" width="18.5" style="4" bestFit="1" customWidth="1"/>
    <col min="5624" max="5624" width="7.33203125" style="4" bestFit="1" customWidth="1"/>
    <col min="5625" max="5625" width="18.5" style="4" bestFit="1" customWidth="1"/>
    <col min="5626" max="5626" width="7.33203125" style="4" bestFit="1" customWidth="1"/>
    <col min="5627" max="5627" width="18.5" style="4" bestFit="1" customWidth="1"/>
    <col min="5628" max="5628" width="7.33203125" style="4" bestFit="1" customWidth="1"/>
    <col min="5629" max="5629" width="18.5" style="4" bestFit="1" customWidth="1"/>
    <col min="5630" max="5630" width="7.33203125" style="4" bestFit="1" customWidth="1"/>
    <col min="5631" max="5631" width="18.5" style="4" customWidth="1"/>
    <col min="5632" max="5632" width="7.33203125" style="4" bestFit="1" customWidth="1"/>
    <col min="5633" max="5633" width="18.5" style="4" bestFit="1" customWidth="1"/>
    <col min="5634" max="5634" width="7.33203125" style="4" bestFit="1" customWidth="1"/>
    <col min="5635" max="5635" width="18.5" style="4" bestFit="1" customWidth="1"/>
    <col min="5636" max="5636" width="7.33203125" style="4" bestFit="1" customWidth="1"/>
    <col min="5637" max="5637" width="18.5" style="4" bestFit="1" customWidth="1"/>
    <col min="5638" max="5638" width="7.33203125" style="4" bestFit="1" customWidth="1"/>
    <col min="5639" max="5639" width="18.5" style="4" bestFit="1" customWidth="1"/>
    <col min="5640" max="5640" width="7.33203125" style="4" bestFit="1" customWidth="1"/>
    <col min="5641" max="5641" width="18.5" style="4" bestFit="1" customWidth="1"/>
    <col min="5642" max="5642" width="8.5" style="4" bestFit="1" customWidth="1"/>
    <col min="5643" max="5643" width="9.33203125" style="4"/>
    <col min="5644" max="5644" width="19.83203125" style="4" bestFit="1" customWidth="1"/>
    <col min="5645" max="5870" width="9.33203125" style="4"/>
    <col min="5871" max="5871" width="7.33203125" style="4" customWidth="1"/>
    <col min="5872" max="5872" width="30.83203125" style="4" customWidth="1"/>
    <col min="5873" max="5873" width="18.5" style="4" bestFit="1" customWidth="1"/>
    <col min="5874" max="5874" width="9.33203125" style="4" bestFit="1" customWidth="1"/>
    <col min="5875" max="5875" width="16.6640625" style="4" bestFit="1" customWidth="1"/>
    <col min="5876" max="5876" width="7.33203125" style="4" bestFit="1" customWidth="1"/>
    <col min="5877" max="5877" width="16.6640625" style="4" bestFit="1" customWidth="1"/>
    <col min="5878" max="5878" width="7.33203125" style="4" bestFit="1" customWidth="1"/>
    <col min="5879" max="5879" width="18.5" style="4" bestFit="1" customWidth="1"/>
    <col min="5880" max="5880" width="7.33203125" style="4" bestFit="1" customWidth="1"/>
    <col min="5881" max="5881" width="18.5" style="4" bestFit="1" customWidth="1"/>
    <col min="5882" max="5882" width="7.33203125" style="4" bestFit="1" customWidth="1"/>
    <col min="5883" max="5883" width="18.5" style="4" bestFit="1" customWidth="1"/>
    <col min="5884" max="5884" width="7.33203125" style="4" bestFit="1" customWidth="1"/>
    <col min="5885" max="5885" width="18.5" style="4" bestFit="1" customWidth="1"/>
    <col min="5886" max="5886" width="7.33203125" style="4" bestFit="1" customWidth="1"/>
    <col min="5887" max="5887" width="18.5" style="4" customWidth="1"/>
    <col min="5888" max="5888" width="7.33203125" style="4" bestFit="1" customWidth="1"/>
    <col min="5889" max="5889" width="18.5" style="4" bestFit="1" customWidth="1"/>
    <col min="5890" max="5890" width="7.33203125" style="4" bestFit="1" customWidth="1"/>
    <col min="5891" max="5891" width="18.5" style="4" bestFit="1" customWidth="1"/>
    <col min="5892" max="5892" width="7.33203125" style="4" bestFit="1" customWidth="1"/>
    <col min="5893" max="5893" width="18.5" style="4" bestFit="1" customWidth="1"/>
    <col min="5894" max="5894" width="7.33203125" style="4" bestFit="1" customWidth="1"/>
    <col min="5895" max="5895" width="18.5" style="4" bestFit="1" customWidth="1"/>
    <col min="5896" max="5896" width="7.33203125" style="4" bestFit="1" customWidth="1"/>
    <col min="5897" max="5897" width="18.5" style="4" bestFit="1" customWidth="1"/>
    <col min="5898" max="5898" width="8.5" style="4" bestFit="1" customWidth="1"/>
    <col min="5899" max="5899" width="9.33203125" style="4"/>
    <col min="5900" max="5900" width="19.83203125" style="4" bestFit="1" customWidth="1"/>
    <col min="5901" max="6126" width="9.33203125" style="4"/>
    <col min="6127" max="6127" width="7.33203125" style="4" customWidth="1"/>
    <col min="6128" max="6128" width="30.83203125" style="4" customWidth="1"/>
    <col min="6129" max="6129" width="18.5" style="4" bestFit="1" customWidth="1"/>
    <col min="6130" max="6130" width="9.33203125" style="4" bestFit="1" customWidth="1"/>
    <col min="6131" max="6131" width="16.6640625" style="4" bestFit="1" customWidth="1"/>
    <col min="6132" max="6132" width="7.33203125" style="4" bestFit="1" customWidth="1"/>
    <col min="6133" max="6133" width="16.6640625" style="4" bestFit="1" customWidth="1"/>
    <col min="6134" max="6134" width="7.33203125" style="4" bestFit="1" customWidth="1"/>
    <col min="6135" max="6135" width="18.5" style="4" bestFit="1" customWidth="1"/>
    <col min="6136" max="6136" width="7.33203125" style="4" bestFit="1" customWidth="1"/>
    <col min="6137" max="6137" width="18.5" style="4" bestFit="1" customWidth="1"/>
    <col min="6138" max="6138" width="7.33203125" style="4" bestFit="1" customWidth="1"/>
    <col min="6139" max="6139" width="18.5" style="4" bestFit="1" customWidth="1"/>
    <col min="6140" max="6140" width="7.33203125" style="4" bestFit="1" customWidth="1"/>
    <col min="6141" max="6141" width="18.5" style="4" bestFit="1" customWidth="1"/>
    <col min="6142" max="6142" width="7.33203125" style="4" bestFit="1" customWidth="1"/>
    <col min="6143" max="6143" width="18.5" style="4" customWidth="1"/>
    <col min="6144" max="6144" width="7.33203125" style="4" bestFit="1" customWidth="1"/>
    <col min="6145" max="6145" width="18.5" style="4" bestFit="1" customWidth="1"/>
    <col min="6146" max="6146" width="7.33203125" style="4" bestFit="1" customWidth="1"/>
    <col min="6147" max="6147" width="18.5" style="4" bestFit="1" customWidth="1"/>
    <col min="6148" max="6148" width="7.33203125" style="4" bestFit="1" customWidth="1"/>
    <col min="6149" max="6149" width="18.5" style="4" bestFit="1" customWidth="1"/>
    <col min="6150" max="6150" width="7.33203125" style="4" bestFit="1" customWidth="1"/>
    <col min="6151" max="6151" width="18.5" style="4" bestFit="1" customWidth="1"/>
    <col min="6152" max="6152" width="7.33203125" style="4" bestFit="1" customWidth="1"/>
    <col min="6153" max="6153" width="18.5" style="4" bestFit="1" customWidth="1"/>
    <col min="6154" max="6154" width="8.5" style="4" bestFit="1" customWidth="1"/>
    <col min="6155" max="6155" width="9.33203125" style="4"/>
    <col min="6156" max="6156" width="19.83203125" style="4" bestFit="1" customWidth="1"/>
    <col min="6157" max="6382" width="9.33203125" style="4"/>
    <col min="6383" max="6383" width="7.33203125" style="4" customWidth="1"/>
    <col min="6384" max="6384" width="30.83203125" style="4" customWidth="1"/>
    <col min="6385" max="6385" width="18.5" style="4" bestFit="1" customWidth="1"/>
    <col min="6386" max="6386" width="9.33203125" style="4" bestFit="1" customWidth="1"/>
    <col min="6387" max="6387" width="16.6640625" style="4" bestFit="1" customWidth="1"/>
    <col min="6388" max="6388" width="7.33203125" style="4" bestFit="1" customWidth="1"/>
    <col min="6389" max="6389" width="16.6640625" style="4" bestFit="1" customWidth="1"/>
    <col min="6390" max="6390" width="7.33203125" style="4" bestFit="1" customWidth="1"/>
    <col min="6391" max="6391" width="18.5" style="4" bestFit="1" customWidth="1"/>
    <col min="6392" max="6392" width="7.33203125" style="4" bestFit="1" customWidth="1"/>
    <col min="6393" max="6393" width="18.5" style="4" bestFit="1" customWidth="1"/>
    <col min="6394" max="6394" width="7.33203125" style="4" bestFit="1" customWidth="1"/>
    <col min="6395" max="6395" width="18.5" style="4" bestFit="1" customWidth="1"/>
    <col min="6396" max="6396" width="7.33203125" style="4" bestFit="1" customWidth="1"/>
    <col min="6397" max="6397" width="18.5" style="4" bestFit="1" customWidth="1"/>
    <col min="6398" max="6398" width="7.33203125" style="4" bestFit="1" customWidth="1"/>
    <col min="6399" max="6399" width="18.5" style="4" customWidth="1"/>
    <col min="6400" max="6400" width="7.33203125" style="4" bestFit="1" customWidth="1"/>
    <col min="6401" max="6401" width="18.5" style="4" bestFit="1" customWidth="1"/>
    <col min="6402" max="6402" width="7.33203125" style="4" bestFit="1" customWidth="1"/>
    <col min="6403" max="6403" width="18.5" style="4" bestFit="1" customWidth="1"/>
    <col min="6404" max="6404" width="7.33203125" style="4" bestFit="1" customWidth="1"/>
    <col min="6405" max="6405" width="18.5" style="4" bestFit="1" customWidth="1"/>
    <col min="6406" max="6406" width="7.33203125" style="4" bestFit="1" customWidth="1"/>
    <col min="6407" max="6407" width="18.5" style="4" bestFit="1" customWidth="1"/>
    <col min="6408" max="6408" width="7.33203125" style="4" bestFit="1" customWidth="1"/>
    <col min="6409" max="6409" width="18.5" style="4" bestFit="1" customWidth="1"/>
    <col min="6410" max="6410" width="8.5" style="4" bestFit="1" customWidth="1"/>
    <col min="6411" max="6411" width="9.33203125" style="4"/>
    <col min="6412" max="6412" width="19.83203125" style="4" bestFit="1" customWidth="1"/>
    <col min="6413" max="6638" width="9.33203125" style="4"/>
    <col min="6639" max="6639" width="7.33203125" style="4" customWidth="1"/>
    <col min="6640" max="6640" width="30.83203125" style="4" customWidth="1"/>
    <col min="6641" max="6641" width="18.5" style="4" bestFit="1" customWidth="1"/>
    <col min="6642" max="6642" width="9.33203125" style="4" bestFit="1" customWidth="1"/>
    <col min="6643" max="6643" width="16.6640625" style="4" bestFit="1" customWidth="1"/>
    <col min="6644" max="6644" width="7.33203125" style="4" bestFit="1" customWidth="1"/>
    <col min="6645" max="6645" width="16.6640625" style="4" bestFit="1" customWidth="1"/>
    <col min="6646" max="6646" width="7.33203125" style="4" bestFit="1" customWidth="1"/>
    <col min="6647" max="6647" width="18.5" style="4" bestFit="1" customWidth="1"/>
    <col min="6648" max="6648" width="7.33203125" style="4" bestFit="1" customWidth="1"/>
    <col min="6649" max="6649" width="18.5" style="4" bestFit="1" customWidth="1"/>
    <col min="6650" max="6650" width="7.33203125" style="4" bestFit="1" customWidth="1"/>
    <col min="6651" max="6651" width="18.5" style="4" bestFit="1" customWidth="1"/>
    <col min="6652" max="6652" width="7.33203125" style="4" bestFit="1" customWidth="1"/>
    <col min="6653" max="6653" width="18.5" style="4" bestFit="1" customWidth="1"/>
    <col min="6654" max="6654" width="7.33203125" style="4" bestFit="1" customWidth="1"/>
    <col min="6655" max="6655" width="18.5" style="4" customWidth="1"/>
    <col min="6656" max="6656" width="7.33203125" style="4" bestFit="1" customWidth="1"/>
    <col min="6657" max="6657" width="18.5" style="4" bestFit="1" customWidth="1"/>
    <col min="6658" max="6658" width="7.33203125" style="4" bestFit="1" customWidth="1"/>
    <col min="6659" max="6659" width="18.5" style="4" bestFit="1" customWidth="1"/>
    <col min="6660" max="6660" width="7.33203125" style="4" bestFit="1" customWidth="1"/>
    <col min="6661" max="6661" width="18.5" style="4" bestFit="1" customWidth="1"/>
    <col min="6662" max="6662" width="7.33203125" style="4" bestFit="1" customWidth="1"/>
    <col min="6663" max="6663" width="18.5" style="4" bestFit="1" customWidth="1"/>
    <col min="6664" max="6664" width="7.33203125" style="4" bestFit="1" customWidth="1"/>
    <col min="6665" max="6665" width="18.5" style="4" bestFit="1" customWidth="1"/>
    <col min="6666" max="6666" width="8.5" style="4" bestFit="1" customWidth="1"/>
    <col min="6667" max="6667" width="9.33203125" style="4"/>
    <col min="6668" max="6668" width="19.83203125" style="4" bestFit="1" customWidth="1"/>
    <col min="6669" max="6894" width="9.33203125" style="4"/>
    <col min="6895" max="6895" width="7.33203125" style="4" customWidth="1"/>
    <col min="6896" max="6896" width="30.83203125" style="4" customWidth="1"/>
    <col min="6897" max="6897" width="18.5" style="4" bestFit="1" customWidth="1"/>
    <col min="6898" max="6898" width="9.33203125" style="4" bestFit="1" customWidth="1"/>
    <col min="6899" max="6899" width="16.6640625" style="4" bestFit="1" customWidth="1"/>
    <col min="6900" max="6900" width="7.33203125" style="4" bestFit="1" customWidth="1"/>
    <col min="6901" max="6901" width="16.6640625" style="4" bestFit="1" customWidth="1"/>
    <col min="6902" max="6902" width="7.33203125" style="4" bestFit="1" customWidth="1"/>
    <col min="6903" max="6903" width="18.5" style="4" bestFit="1" customWidth="1"/>
    <col min="6904" max="6904" width="7.33203125" style="4" bestFit="1" customWidth="1"/>
    <col min="6905" max="6905" width="18.5" style="4" bestFit="1" customWidth="1"/>
    <col min="6906" max="6906" width="7.33203125" style="4" bestFit="1" customWidth="1"/>
    <col min="6907" max="6907" width="18.5" style="4" bestFit="1" customWidth="1"/>
    <col min="6908" max="6908" width="7.33203125" style="4" bestFit="1" customWidth="1"/>
    <col min="6909" max="6909" width="18.5" style="4" bestFit="1" customWidth="1"/>
    <col min="6910" max="6910" width="7.33203125" style="4" bestFit="1" customWidth="1"/>
    <col min="6911" max="6911" width="18.5" style="4" customWidth="1"/>
    <col min="6912" max="6912" width="7.33203125" style="4" bestFit="1" customWidth="1"/>
    <col min="6913" max="6913" width="18.5" style="4" bestFit="1" customWidth="1"/>
    <col min="6914" max="6914" width="7.33203125" style="4" bestFit="1" customWidth="1"/>
    <col min="6915" max="6915" width="18.5" style="4" bestFit="1" customWidth="1"/>
    <col min="6916" max="6916" width="7.33203125" style="4" bestFit="1" customWidth="1"/>
    <col min="6917" max="6917" width="18.5" style="4" bestFit="1" customWidth="1"/>
    <col min="6918" max="6918" width="7.33203125" style="4" bestFit="1" customWidth="1"/>
    <col min="6919" max="6919" width="18.5" style="4" bestFit="1" customWidth="1"/>
    <col min="6920" max="6920" width="7.33203125" style="4" bestFit="1" customWidth="1"/>
    <col min="6921" max="6921" width="18.5" style="4" bestFit="1" customWidth="1"/>
    <col min="6922" max="6922" width="8.5" style="4" bestFit="1" customWidth="1"/>
    <col min="6923" max="6923" width="9.33203125" style="4"/>
    <col min="6924" max="6924" width="19.83203125" style="4" bestFit="1" customWidth="1"/>
    <col min="6925" max="7150" width="9.33203125" style="4"/>
    <col min="7151" max="7151" width="7.33203125" style="4" customWidth="1"/>
    <col min="7152" max="7152" width="30.83203125" style="4" customWidth="1"/>
    <col min="7153" max="7153" width="18.5" style="4" bestFit="1" customWidth="1"/>
    <col min="7154" max="7154" width="9.33203125" style="4" bestFit="1" customWidth="1"/>
    <col min="7155" max="7155" width="16.6640625" style="4" bestFit="1" customWidth="1"/>
    <col min="7156" max="7156" width="7.33203125" style="4" bestFit="1" customWidth="1"/>
    <col min="7157" max="7157" width="16.6640625" style="4" bestFit="1" customWidth="1"/>
    <col min="7158" max="7158" width="7.33203125" style="4" bestFit="1" customWidth="1"/>
    <col min="7159" max="7159" width="18.5" style="4" bestFit="1" customWidth="1"/>
    <col min="7160" max="7160" width="7.33203125" style="4" bestFit="1" customWidth="1"/>
    <col min="7161" max="7161" width="18.5" style="4" bestFit="1" customWidth="1"/>
    <col min="7162" max="7162" width="7.33203125" style="4" bestFit="1" customWidth="1"/>
    <col min="7163" max="7163" width="18.5" style="4" bestFit="1" customWidth="1"/>
    <col min="7164" max="7164" width="7.33203125" style="4" bestFit="1" customWidth="1"/>
    <col min="7165" max="7165" width="18.5" style="4" bestFit="1" customWidth="1"/>
    <col min="7166" max="7166" width="7.33203125" style="4" bestFit="1" customWidth="1"/>
    <col min="7167" max="7167" width="18.5" style="4" customWidth="1"/>
    <col min="7168" max="7168" width="7.33203125" style="4" bestFit="1" customWidth="1"/>
    <col min="7169" max="7169" width="18.5" style="4" bestFit="1" customWidth="1"/>
    <col min="7170" max="7170" width="7.33203125" style="4" bestFit="1" customWidth="1"/>
    <col min="7171" max="7171" width="18.5" style="4" bestFit="1" customWidth="1"/>
    <col min="7172" max="7172" width="7.33203125" style="4" bestFit="1" customWidth="1"/>
    <col min="7173" max="7173" width="18.5" style="4" bestFit="1" customWidth="1"/>
    <col min="7174" max="7174" width="7.33203125" style="4" bestFit="1" customWidth="1"/>
    <col min="7175" max="7175" width="18.5" style="4" bestFit="1" customWidth="1"/>
    <col min="7176" max="7176" width="7.33203125" style="4" bestFit="1" customWidth="1"/>
    <col min="7177" max="7177" width="18.5" style="4" bestFit="1" customWidth="1"/>
    <col min="7178" max="7178" width="8.5" style="4" bestFit="1" customWidth="1"/>
    <col min="7179" max="7179" width="9.33203125" style="4"/>
    <col min="7180" max="7180" width="19.83203125" style="4" bestFit="1" customWidth="1"/>
    <col min="7181" max="7406" width="9.33203125" style="4"/>
    <col min="7407" max="7407" width="7.33203125" style="4" customWidth="1"/>
    <col min="7408" max="7408" width="30.83203125" style="4" customWidth="1"/>
    <col min="7409" max="7409" width="18.5" style="4" bestFit="1" customWidth="1"/>
    <col min="7410" max="7410" width="9.33203125" style="4" bestFit="1" customWidth="1"/>
    <col min="7411" max="7411" width="16.6640625" style="4" bestFit="1" customWidth="1"/>
    <col min="7412" max="7412" width="7.33203125" style="4" bestFit="1" customWidth="1"/>
    <col min="7413" max="7413" width="16.6640625" style="4" bestFit="1" customWidth="1"/>
    <col min="7414" max="7414" width="7.33203125" style="4" bestFit="1" customWidth="1"/>
    <col min="7415" max="7415" width="18.5" style="4" bestFit="1" customWidth="1"/>
    <col min="7416" max="7416" width="7.33203125" style="4" bestFit="1" customWidth="1"/>
    <col min="7417" max="7417" width="18.5" style="4" bestFit="1" customWidth="1"/>
    <col min="7418" max="7418" width="7.33203125" style="4" bestFit="1" customWidth="1"/>
    <col min="7419" max="7419" width="18.5" style="4" bestFit="1" customWidth="1"/>
    <col min="7420" max="7420" width="7.33203125" style="4" bestFit="1" customWidth="1"/>
    <col min="7421" max="7421" width="18.5" style="4" bestFit="1" customWidth="1"/>
    <col min="7422" max="7422" width="7.33203125" style="4" bestFit="1" customWidth="1"/>
    <col min="7423" max="7423" width="18.5" style="4" customWidth="1"/>
    <col min="7424" max="7424" width="7.33203125" style="4" bestFit="1" customWidth="1"/>
    <col min="7425" max="7425" width="18.5" style="4" bestFit="1" customWidth="1"/>
    <col min="7426" max="7426" width="7.33203125" style="4" bestFit="1" customWidth="1"/>
    <col min="7427" max="7427" width="18.5" style="4" bestFit="1" customWidth="1"/>
    <col min="7428" max="7428" width="7.33203125" style="4" bestFit="1" customWidth="1"/>
    <col min="7429" max="7429" width="18.5" style="4" bestFit="1" customWidth="1"/>
    <col min="7430" max="7430" width="7.33203125" style="4" bestFit="1" customWidth="1"/>
    <col min="7431" max="7431" width="18.5" style="4" bestFit="1" customWidth="1"/>
    <col min="7432" max="7432" width="7.33203125" style="4" bestFit="1" customWidth="1"/>
    <col min="7433" max="7433" width="18.5" style="4" bestFit="1" customWidth="1"/>
    <col min="7434" max="7434" width="8.5" style="4" bestFit="1" customWidth="1"/>
    <col min="7435" max="7435" width="9.33203125" style="4"/>
    <col min="7436" max="7436" width="19.83203125" style="4" bestFit="1" customWidth="1"/>
    <col min="7437" max="7662" width="9.33203125" style="4"/>
    <col min="7663" max="7663" width="7.33203125" style="4" customWidth="1"/>
    <col min="7664" max="7664" width="30.83203125" style="4" customWidth="1"/>
    <col min="7665" max="7665" width="18.5" style="4" bestFit="1" customWidth="1"/>
    <col min="7666" max="7666" width="9.33203125" style="4" bestFit="1" customWidth="1"/>
    <col min="7667" max="7667" width="16.6640625" style="4" bestFit="1" customWidth="1"/>
    <col min="7668" max="7668" width="7.33203125" style="4" bestFit="1" customWidth="1"/>
    <col min="7669" max="7669" width="16.6640625" style="4" bestFit="1" customWidth="1"/>
    <col min="7670" max="7670" width="7.33203125" style="4" bestFit="1" customWidth="1"/>
    <col min="7671" max="7671" width="18.5" style="4" bestFit="1" customWidth="1"/>
    <col min="7672" max="7672" width="7.33203125" style="4" bestFit="1" customWidth="1"/>
    <col min="7673" max="7673" width="18.5" style="4" bestFit="1" customWidth="1"/>
    <col min="7674" max="7674" width="7.33203125" style="4" bestFit="1" customWidth="1"/>
    <col min="7675" max="7675" width="18.5" style="4" bestFit="1" customWidth="1"/>
    <col min="7676" max="7676" width="7.33203125" style="4" bestFit="1" customWidth="1"/>
    <col min="7677" max="7677" width="18.5" style="4" bestFit="1" customWidth="1"/>
    <col min="7678" max="7678" width="7.33203125" style="4" bestFit="1" customWidth="1"/>
    <col min="7679" max="7679" width="18.5" style="4" customWidth="1"/>
    <col min="7680" max="7680" width="7.33203125" style="4" bestFit="1" customWidth="1"/>
    <col min="7681" max="7681" width="18.5" style="4" bestFit="1" customWidth="1"/>
    <col min="7682" max="7682" width="7.33203125" style="4" bestFit="1" customWidth="1"/>
    <col min="7683" max="7683" width="18.5" style="4" bestFit="1" customWidth="1"/>
    <col min="7684" max="7684" width="7.33203125" style="4" bestFit="1" customWidth="1"/>
    <col min="7685" max="7685" width="18.5" style="4" bestFit="1" customWidth="1"/>
    <col min="7686" max="7686" width="7.33203125" style="4" bestFit="1" customWidth="1"/>
    <col min="7687" max="7687" width="18.5" style="4" bestFit="1" customWidth="1"/>
    <col min="7688" max="7688" width="7.33203125" style="4" bestFit="1" customWidth="1"/>
    <col min="7689" max="7689" width="18.5" style="4" bestFit="1" customWidth="1"/>
    <col min="7690" max="7690" width="8.5" style="4" bestFit="1" customWidth="1"/>
    <col min="7691" max="7691" width="9.33203125" style="4"/>
    <col min="7692" max="7692" width="19.83203125" style="4" bestFit="1" customWidth="1"/>
    <col min="7693" max="7918" width="9.33203125" style="4"/>
    <col min="7919" max="7919" width="7.33203125" style="4" customWidth="1"/>
    <col min="7920" max="7920" width="30.83203125" style="4" customWidth="1"/>
    <col min="7921" max="7921" width="18.5" style="4" bestFit="1" customWidth="1"/>
    <col min="7922" max="7922" width="9.33203125" style="4" bestFit="1" customWidth="1"/>
    <col min="7923" max="7923" width="16.6640625" style="4" bestFit="1" customWidth="1"/>
    <col min="7924" max="7924" width="7.33203125" style="4" bestFit="1" customWidth="1"/>
    <col min="7925" max="7925" width="16.6640625" style="4" bestFit="1" customWidth="1"/>
    <col min="7926" max="7926" width="7.33203125" style="4" bestFit="1" customWidth="1"/>
    <col min="7927" max="7927" width="18.5" style="4" bestFit="1" customWidth="1"/>
    <col min="7928" max="7928" width="7.33203125" style="4" bestFit="1" customWidth="1"/>
    <col min="7929" max="7929" width="18.5" style="4" bestFit="1" customWidth="1"/>
    <col min="7930" max="7930" width="7.33203125" style="4" bestFit="1" customWidth="1"/>
    <col min="7931" max="7931" width="18.5" style="4" bestFit="1" customWidth="1"/>
    <col min="7932" max="7932" width="7.33203125" style="4" bestFit="1" customWidth="1"/>
    <col min="7933" max="7933" width="18.5" style="4" bestFit="1" customWidth="1"/>
    <col min="7934" max="7934" width="7.33203125" style="4" bestFit="1" customWidth="1"/>
    <col min="7935" max="7935" width="18.5" style="4" customWidth="1"/>
    <col min="7936" max="7936" width="7.33203125" style="4" bestFit="1" customWidth="1"/>
    <col min="7937" max="7937" width="18.5" style="4" bestFit="1" customWidth="1"/>
    <col min="7938" max="7938" width="7.33203125" style="4" bestFit="1" customWidth="1"/>
    <col min="7939" max="7939" width="18.5" style="4" bestFit="1" customWidth="1"/>
    <col min="7940" max="7940" width="7.33203125" style="4" bestFit="1" customWidth="1"/>
    <col min="7941" max="7941" width="18.5" style="4" bestFit="1" customWidth="1"/>
    <col min="7942" max="7942" width="7.33203125" style="4" bestFit="1" customWidth="1"/>
    <col min="7943" max="7943" width="18.5" style="4" bestFit="1" customWidth="1"/>
    <col min="7944" max="7944" width="7.33203125" style="4" bestFit="1" customWidth="1"/>
    <col min="7945" max="7945" width="18.5" style="4" bestFit="1" customWidth="1"/>
    <col min="7946" max="7946" width="8.5" style="4" bestFit="1" customWidth="1"/>
    <col min="7947" max="7947" width="9.33203125" style="4"/>
    <col min="7948" max="7948" width="19.83203125" style="4" bestFit="1" customWidth="1"/>
    <col min="7949" max="8174" width="9.33203125" style="4"/>
    <col min="8175" max="8175" width="7.33203125" style="4" customWidth="1"/>
    <col min="8176" max="8176" width="30.83203125" style="4" customWidth="1"/>
    <col min="8177" max="8177" width="18.5" style="4" bestFit="1" customWidth="1"/>
    <col min="8178" max="8178" width="9.33203125" style="4" bestFit="1" customWidth="1"/>
    <col min="8179" max="8179" width="16.6640625" style="4" bestFit="1" customWidth="1"/>
    <col min="8180" max="8180" width="7.33203125" style="4" bestFit="1" customWidth="1"/>
    <col min="8181" max="8181" width="16.6640625" style="4" bestFit="1" customWidth="1"/>
    <col min="8182" max="8182" width="7.33203125" style="4" bestFit="1" customWidth="1"/>
    <col min="8183" max="8183" width="18.5" style="4" bestFit="1" customWidth="1"/>
    <col min="8184" max="8184" width="7.33203125" style="4" bestFit="1" customWidth="1"/>
    <col min="8185" max="8185" width="18.5" style="4" bestFit="1" customWidth="1"/>
    <col min="8186" max="8186" width="7.33203125" style="4" bestFit="1" customWidth="1"/>
    <col min="8187" max="8187" width="18.5" style="4" bestFit="1" customWidth="1"/>
    <col min="8188" max="8188" width="7.33203125" style="4" bestFit="1" customWidth="1"/>
    <col min="8189" max="8189" width="18.5" style="4" bestFit="1" customWidth="1"/>
    <col min="8190" max="8190" width="7.33203125" style="4" bestFit="1" customWidth="1"/>
    <col min="8191" max="8191" width="18.5" style="4" customWidth="1"/>
    <col min="8192" max="8192" width="7.33203125" style="4" bestFit="1" customWidth="1"/>
    <col min="8193" max="8193" width="18.5" style="4" bestFit="1" customWidth="1"/>
    <col min="8194" max="8194" width="7.33203125" style="4" bestFit="1" customWidth="1"/>
    <col min="8195" max="8195" width="18.5" style="4" bestFit="1" customWidth="1"/>
    <col min="8196" max="8196" width="7.33203125" style="4" bestFit="1" customWidth="1"/>
    <col min="8197" max="8197" width="18.5" style="4" bestFit="1" customWidth="1"/>
    <col min="8198" max="8198" width="7.33203125" style="4" bestFit="1" customWidth="1"/>
    <col min="8199" max="8199" width="18.5" style="4" bestFit="1" customWidth="1"/>
    <col min="8200" max="8200" width="7.33203125" style="4" bestFit="1" customWidth="1"/>
    <col min="8201" max="8201" width="18.5" style="4" bestFit="1" customWidth="1"/>
    <col min="8202" max="8202" width="8.5" style="4" bestFit="1" customWidth="1"/>
    <col min="8203" max="8203" width="9.33203125" style="4"/>
    <col min="8204" max="8204" width="19.83203125" style="4" bestFit="1" customWidth="1"/>
    <col min="8205" max="8430" width="9.33203125" style="4"/>
    <col min="8431" max="8431" width="7.33203125" style="4" customWidth="1"/>
    <col min="8432" max="8432" width="30.83203125" style="4" customWidth="1"/>
    <col min="8433" max="8433" width="18.5" style="4" bestFit="1" customWidth="1"/>
    <col min="8434" max="8434" width="9.33203125" style="4" bestFit="1" customWidth="1"/>
    <col min="8435" max="8435" width="16.6640625" style="4" bestFit="1" customWidth="1"/>
    <col min="8436" max="8436" width="7.33203125" style="4" bestFit="1" customWidth="1"/>
    <col min="8437" max="8437" width="16.6640625" style="4" bestFit="1" customWidth="1"/>
    <col min="8438" max="8438" width="7.33203125" style="4" bestFit="1" customWidth="1"/>
    <col min="8439" max="8439" width="18.5" style="4" bestFit="1" customWidth="1"/>
    <col min="8440" max="8440" width="7.33203125" style="4" bestFit="1" customWidth="1"/>
    <col min="8441" max="8441" width="18.5" style="4" bestFit="1" customWidth="1"/>
    <col min="8442" max="8442" width="7.33203125" style="4" bestFit="1" customWidth="1"/>
    <col min="8443" max="8443" width="18.5" style="4" bestFit="1" customWidth="1"/>
    <col min="8444" max="8444" width="7.33203125" style="4" bestFit="1" customWidth="1"/>
    <col min="8445" max="8445" width="18.5" style="4" bestFit="1" customWidth="1"/>
    <col min="8446" max="8446" width="7.33203125" style="4" bestFit="1" customWidth="1"/>
    <col min="8447" max="8447" width="18.5" style="4" customWidth="1"/>
    <col min="8448" max="8448" width="7.33203125" style="4" bestFit="1" customWidth="1"/>
    <col min="8449" max="8449" width="18.5" style="4" bestFit="1" customWidth="1"/>
    <col min="8450" max="8450" width="7.33203125" style="4" bestFit="1" customWidth="1"/>
    <col min="8451" max="8451" width="18.5" style="4" bestFit="1" customWidth="1"/>
    <col min="8452" max="8452" width="7.33203125" style="4" bestFit="1" customWidth="1"/>
    <col min="8453" max="8453" width="18.5" style="4" bestFit="1" customWidth="1"/>
    <col min="8454" max="8454" width="7.33203125" style="4" bestFit="1" customWidth="1"/>
    <col min="8455" max="8455" width="18.5" style="4" bestFit="1" customWidth="1"/>
    <col min="8456" max="8456" width="7.33203125" style="4" bestFit="1" customWidth="1"/>
    <col min="8457" max="8457" width="18.5" style="4" bestFit="1" customWidth="1"/>
    <col min="8458" max="8458" width="8.5" style="4" bestFit="1" customWidth="1"/>
    <col min="8459" max="8459" width="9.33203125" style="4"/>
    <col min="8460" max="8460" width="19.83203125" style="4" bestFit="1" customWidth="1"/>
    <col min="8461" max="8686" width="9.33203125" style="4"/>
    <col min="8687" max="8687" width="7.33203125" style="4" customWidth="1"/>
    <col min="8688" max="8688" width="30.83203125" style="4" customWidth="1"/>
    <col min="8689" max="8689" width="18.5" style="4" bestFit="1" customWidth="1"/>
    <col min="8690" max="8690" width="9.33203125" style="4" bestFit="1" customWidth="1"/>
    <col min="8691" max="8691" width="16.6640625" style="4" bestFit="1" customWidth="1"/>
    <col min="8692" max="8692" width="7.33203125" style="4" bestFit="1" customWidth="1"/>
    <col min="8693" max="8693" width="16.6640625" style="4" bestFit="1" customWidth="1"/>
    <col min="8694" max="8694" width="7.33203125" style="4" bestFit="1" customWidth="1"/>
    <col min="8695" max="8695" width="18.5" style="4" bestFit="1" customWidth="1"/>
    <col min="8696" max="8696" width="7.33203125" style="4" bestFit="1" customWidth="1"/>
    <col min="8697" max="8697" width="18.5" style="4" bestFit="1" customWidth="1"/>
    <col min="8698" max="8698" width="7.33203125" style="4" bestFit="1" customWidth="1"/>
    <col min="8699" max="8699" width="18.5" style="4" bestFit="1" customWidth="1"/>
    <col min="8700" max="8700" width="7.33203125" style="4" bestFit="1" customWidth="1"/>
    <col min="8701" max="8701" width="18.5" style="4" bestFit="1" customWidth="1"/>
    <col min="8702" max="8702" width="7.33203125" style="4" bestFit="1" customWidth="1"/>
    <col min="8703" max="8703" width="18.5" style="4" customWidth="1"/>
    <col min="8704" max="8704" width="7.33203125" style="4" bestFit="1" customWidth="1"/>
    <col min="8705" max="8705" width="18.5" style="4" bestFit="1" customWidth="1"/>
    <col min="8706" max="8706" width="7.33203125" style="4" bestFit="1" customWidth="1"/>
    <col min="8707" max="8707" width="18.5" style="4" bestFit="1" customWidth="1"/>
    <col min="8708" max="8708" width="7.33203125" style="4" bestFit="1" customWidth="1"/>
    <col min="8709" max="8709" width="18.5" style="4" bestFit="1" customWidth="1"/>
    <col min="8710" max="8710" width="7.33203125" style="4" bestFit="1" customWidth="1"/>
    <col min="8711" max="8711" width="18.5" style="4" bestFit="1" customWidth="1"/>
    <col min="8712" max="8712" width="7.33203125" style="4" bestFit="1" customWidth="1"/>
    <col min="8713" max="8713" width="18.5" style="4" bestFit="1" customWidth="1"/>
    <col min="8714" max="8714" width="8.5" style="4" bestFit="1" customWidth="1"/>
    <col min="8715" max="8715" width="9.33203125" style="4"/>
    <col min="8716" max="8716" width="19.83203125" style="4" bestFit="1" customWidth="1"/>
    <col min="8717" max="8942" width="9.33203125" style="4"/>
    <col min="8943" max="8943" width="7.33203125" style="4" customWidth="1"/>
    <col min="8944" max="8944" width="30.83203125" style="4" customWidth="1"/>
    <col min="8945" max="8945" width="18.5" style="4" bestFit="1" customWidth="1"/>
    <col min="8946" max="8946" width="9.33203125" style="4" bestFit="1" customWidth="1"/>
    <col min="8947" max="8947" width="16.6640625" style="4" bestFit="1" customWidth="1"/>
    <col min="8948" max="8948" width="7.33203125" style="4" bestFit="1" customWidth="1"/>
    <col min="8949" max="8949" width="16.6640625" style="4" bestFit="1" customWidth="1"/>
    <col min="8950" max="8950" width="7.33203125" style="4" bestFit="1" customWidth="1"/>
    <col min="8951" max="8951" width="18.5" style="4" bestFit="1" customWidth="1"/>
    <col min="8952" max="8952" width="7.33203125" style="4" bestFit="1" customWidth="1"/>
    <col min="8953" max="8953" width="18.5" style="4" bestFit="1" customWidth="1"/>
    <col min="8954" max="8954" width="7.33203125" style="4" bestFit="1" customWidth="1"/>
    <col min="8955" max="8955" width="18.5" style="4" bestFit="1" customWidth="1"/>
    <col min="8956" max="8956" width="7.33203125" style="4" bestFit="1" customWidth="1"/>
    <col min="8957" max="8957" width="18.5" style="4" bestFit="1" customWidth="1"/>
    <col min="8958" max="8958" width="7.33203125" style="4" bestFit="1" customWidth="1"/>
    <col min="8959" max="8959" width="18.5" style="4" customWidth="1"/>
    <col min="8960" max="8960" width="7.33203125" style="4" bestFit="1" customWidth="1"/>
    <col min="8961" max="8961" width="18.5" style="4" bestFit="1" customWidth="1"/>
    <col min="8962" max="8962" width="7.33203125" style="4" bestFit="1" customWidth="1"/>
    <col min="8963" max="8963" width="18.5" style="4" bestFit="1" customWidth="1"/>
    <col min="8964" max="8964" width="7.33203125" style="4" bestFit="1" customWidth="1"/>
    <col min="8965" max="8965" width="18.5" style="4" bestFit="1" customWidth="1"/>
    <col min="8966" max="8966" width="7.33203125" style="4" bestFit="1" customWidth="1"/>
    <col min="8967" max="8967" width="18.5" style="4" bestFit="1" customWidth="1"/>
    <col min="8968" max="8968" width="7.33203125" style="4" bestFit="1" customWidth="1"/>
    <col min="8969" max="8969" width="18.5" style="4" bestFit="1" customWidth="1"/>
    <col min="8970" max="8970" width="8.5" style="4" bestFit="1" customWidth="1"/>
    <col min="8971" max="8971" width="9.33203125" style="4"/>
    <col min="8972" max="8972" width="19.83203125" style="4" bestFit="1" customWidth="1"/>
    <col min="8973" max="9198" width="9.33203125" style="4"/>
    <col min="9199" max="9199" width="7.33203125" style="4" customWidth="1"/>
    <col min="9200" max="9200" width="30.83203125" style="4" customWidth="1"/>
    <col min="9201" max="9201" width="18.5" style="4" bestFit="1" customWidth="1"/>
    <col min="9202" max="9202" width="9.33203125" style="4" bestFit="1" customWidth="1"/>
    <col min="9203" max="9203" width="16.6640625" style="4" bestFit="1" customWidth="1"/>
    <col min="9204" max="9204" width="7.33203125" style="4" bestFit="1" customWidth="1"/>
    <col min="9205" max="9205" width="16.6640625" style="4" bestFit="1" customWidth="1"/>
    <col min="9206" max="9206" width="7.33203125" style="4" bestFit="1" customWidth="1"/>
    <col min="9207" max="9207" width="18.5" style="4" bestFit="1" customWidth="1"/>
    <col min="9208" max="9208" width="7.33203125" style="4" bestFit="1" customWidth="1"/>
    <col min="9209" max="9209" width="18.5" style="4" bestFit="1" customWidth="1"/>
    <col min="9210" max="9210" width="7.33203125" style="4" bestFit="1" customWidth="1"/>
    <col min="9211" max="9211" width="18.5" style="4" bestFit="1" customWidth="1"/>
    <col min="9212" max="9212" width="7.33203125" style="4" bestFit="1" customWidth="1"/>
    <col min="9213" max="9213" width="18.5" style="4" bestFit="1" customWidth="1"/>
    <col min="9214" max="9214" width="7.33203125" style="4" bestFit="1" customWidth="1"/>
    <col min="9215" max="9215" width="18.5" style="4" customWidth="1"/>
    <col min="9216" max="9216" width="7.33203125" style="4" bestFit="1" customWidth="1"/>
    <col min="9217" max="9217" width="18.5" style="4" bestFit="1" customWidth="1"/>
    <col min="9218" max="9218" width="7.33203125" style="4" bestFit="1" customWidth="1"/>
    <col min="9219" max="9219" width="18.5" style="4" bestFit="1" customWidth="1"/>
    <col min="9220" max="9220" width="7.33203125" style="4" bestFit="1" customWidth="1"/>
    <col min="9221" max="9221" width="18.5" style="4" bestFit="1" customWidth="1"/>
    <col min="9222" max="9222" width="7.33203125" style="4" bestFit="1" customWidth="1"/>
    <col min="9223" max="9223" width="18.5" style="4" bestFit="1" customWidth="1"/>
    <col min="9224" max="9224" width="7.33203125" style="4" bestFit="1" customWidth="1"/>
    <col min="9225" max="9225" width="18.5" style="4" bestFit="1" customWidth="1"/>
    <col min="9226" max="9226" width="8.5" style="4" bestFit="1" customWidth="1"/>
    <col min="9227" max="9227" width="9.33203125" style="4"/>
    <col min="9228" max="9228" width="19.83203125" style="4" bestFit="1" customWidth="1"/>
    <col min="9229" max="9454" width="9.33203125" style="4"/>
    <col min="9455" max="9455" width="7.33203125" style="4" customWidth="1"/>
    <col min="9456" max="9456" width="30.83203125" style="4" customWidth="1"/>
    <col min="9457" max="9457" width="18.5" style="4" bestFit="1" customWidth="1"/>
    <col min="9458" max="9458" width="9.33203125" style="4" bestFit="1" customWidth="1"/>
    <col min="9459" max="9459" width="16.6640625" style="4" bestFit="1" customWidth="1"/>
    <col min="9460" max="9460" width="7.33203125" style="4" bestFit="1" customWidth="1"/>
    <col min="9461" max="9461" width="16.6640625" style="4" bestFit="1" customWidth="1"/>
    <col min="9462" max="9462" width="7.33203125" style="4" bestFit="1" customWidth="1"/>
    <col min="9463" max="9463" width="18.5" style="4" bestFit="1" customWidth="1"/>
    <col min="9464" max="9464" width="7.33203125" style="4" bestFit="1" customWidth="1"/>
    <col min="9465" max="9465" width="18.5" style="4" bestFit="1" customWidth="1"/>
    <col min="9466" max="9466" width="7.33203125" style="4" bestFit="1" customWidth="1"/>
    <col min="9467" max="9467" width="18.5" style="4" bestFit="1" customWidth="1"/>
    <col min="9468" max="9468" width="7.33203125" style="4" bestFit="1" customWidth="1"/>
    <col min="9469" max="9469" width="18.5" style="4" bestFit="1" customWidth="1"/>
    <col min="9470" max="9470" width="7.33203125" style="4" bestFit="1" customWidth="1"/>
    <col min="9471" max="9471" width="18.5" style="4" customWidth="1"/>
    <col min="9472" max="9472" width="7.33203125" style="4" bestFit="1" customWidth="1"/>
    <col min="9473" max="9473" width="18.5" style="4" bestFit="1" customWidth="1"/>
    <col min="9474" max="9474" width="7.33203125" style="4" bestFit="1" customWidth="1"/>
    <col min="9475" max="9475" width="18.5" style="4" bestFit="1" customWidth="1"/>
    <col min="9476" max="9476" width="7.33203125" style="4" bestFit="1" customWidth="1"/>
    <col min="9477" max="9477" width="18.5" style="4" bestFit="1" customWidth="1"/>
    <col min="9478" max="9478" width="7.33203125" style="4" bestFit="1" customWidth="1"/>
    <col min="9479" max="9479" width="18.5" style="4" bestFit="1" customWidth="1"/>
    <col min="9480" max="9480" width="7.33203125" style="4" bestFit="1" customWidth="1"/>
    <col min="9481" max="9481" width="18.5" style="4" bestFit="1" customWidth="1"/>
    <col min="9482" max="9482" width="8.5" style="4" bestFit="1" customWidth="1"/>
    <col min="9483" max="9483" width="9.33203125" style="4"/>
    <col min="9484" max="9484" width="19.83203125" style="4" bestFit="1" customWidth="1"/>
    <col min="9485" max="9710" width="9.33203125" style="4"/>
    <col min="9711" max="9711" width="7.33203125" style="4" customWidth="1"/>
    <col min="9712" max="9712" width="30.83203125" style="4" customWidth="1"/>
    <col min="9713" max="9713" width="18.5" style="4" bestFit="1" customWidth="1"/>
    <col min="9714" max="9714" width="9.33203125" style="4" bestFit="1" customWidth="1"/>
    <col min="9715" max="9715" width="16.6640625" style="4" bestFit="1" customWidth="1"/>
    <col min="9716" max="9716" width="7.33203125" style="4" bestFit="1" customWidth="1"/>
    <col min="9717" max="9717" width="16.6640625" style="4" bestFit="1" customWidth="1"/>
    <col min="9718" max="9718" width="7.33203125" style="4" bestFit="1" customWidth="1"/>
    <col min="9719" max="9719" width="18.5" style="4" bestFit="1" customWidth="1"/>
    <col min="9720" max="9720" width="7.33203125" style="4" bestFit="1" customWidth="1"/>
    <col min="9721" max="9721" width="18.5" style="4" bestFit="1" customWidth="1"/>
    <col min="9722" max="9722" width="7.33203125" style="4" bestFit="1" customWidth="1"/>
    <col min="9723" max="9723" width="18.5" style="4" bestFit="1" customWidth="1"/>
    <col min="9724" max="9724" width="7.33203125" style="4" bestFit="1" customWidth="1"/>
    <col min="9725" max="9725" width="18.5" style="4" bestFit="1" customWidth="1"/>
    <col min="9726" max="9726" width="7.33203125" style="4" bestFit="1" customWidth="1"/>
    <col min="9727" max="9727" width="18.5" style="4" customWidth="1"/>
    <col min="9728" max="9728" width="7.33203125" style="4" bestFit="1" customWidth="1"/>
    <col min="9729" max="9729" width="18.5" style="4" bestFit="1" customWidth="1"/>
    <col min="9730" max="9730" width="7.33203125" style="4" bestFit="1" customWidth="1"/>
    <col min="9731" max="9731" width="18.5" style="4" bestFit="1" customWidth="1"/>
    <col min="9732" max="9732" width="7.33203125" style="4" bestFit="1" customWidth="1"/>
    <col min="9733" max="9733" width="18.5" style="4" bestFit="1" customWidth="1"/>
    <col min="9734" max="9734" width="7.33203125" style="4" bestFit="1" customWidth="1"/>
    <col min="9735" max="9735" width="18.5" style="4" bestFit="1" customWidth="1"/>
    <col min="9736" max="9736" width="7.33203125" style="4" bestFit="1" customWidth="1"/>
    <col min="9737" max="9737" width="18.5" style="4" bestFit="1" customWidth="1"/>
    <col min="9738" max="9738" width="8.5" style="4" bestFit="1" customWidth="1"/>
    <col min="9739" max="9739" width="9.33203125" style="4"/>
    <col min="9740" max="9740" width="19.83203125" style="4" bestFit="1" customWidth="1"/>
    <col min="9741" max="9966" width="9.33203125" style="4"/>
    <col min="9967" max="9967" width="7.33203125" style="4" customWidth="1"/>
    <col min="9968" max="9968" width="30.83203125" style="4" customWidth="1"/>
    <col min="9969" max="9969" width="18.5" style="4" bestFit="1" customWidth="1"/>
    <col min="9970" max="9970" width="9.33203125" style="4" bestFit="1" customWidth="1"/>
    <col min="9971" max="9971" width="16.6640625" style="4" bestFit="1" customWidth="1"/>
    <col min="9972" max="9972" width="7.33203125" style="4" bestFit="1" customWidth="1"/>
    <col min="9973" max="9973" width="16.6640625" style="4" bestFit="1" customWidth="1"/>
    <col min="9974" max="9974" width="7.33203125" style="4" bestFit="1" customWidth="1"/>
    <col min="9975" max="9975" width="18.5" style="4" bestFit="1" customWidth="1"/>
    <col min="9976" max="9976" width="7.33203125" style="4" bestFit="1" customWidth="1"/>
    <col min="9977" max="9977" width="18.5" style="4" bestFit="1" customWidth="1"/>
    <col min="9978" max="9978" width="7.33203125" style="4" bestFit="1" customWidth="1"/>
    <col min="9979" max="9979" width="18.5" style="4" bestFit="1" customWidth="1"/>
    <col min="9980" max="9980" width="7.33203125" style="4" bestFit="1" customWidth="1"/>
    <col min="9981" max="9981" width="18.5" style="4" bestFit="1" customWidth="1"/>
    <col min="9982" max="9982" width="7.33203125" style="4" bestFit="1" customWidth="1"/>
    <col min="9983" max="9983" width="18.5" style="4" customWidth="1"/>
    <col min="9984" max="9984" width="7.33203125" style="4" bestFit="1" customWidth="1"/>
    <col min="9985" max="9985" width="18.5" style="4" bestFit="1" customWidth="1"/>
    <col min="9986" max="9986" width="7.33203125" style="4" bestFit="1" customWidth="1"/>
    <col min="9987" max="9987" width="18.5" style="4" bestFit="1" customWidth="1"/>
    <col min="9988" max="9988" width="7.33203125" style="4" bestFit="1" customWidth="1"/>
    <col min="9989" max="9989" width="18.5" style="4" bestFit="1" customWidth="1"/>
    <col min="9990" max="9990" width="7.33203125" style="4" bestFit="1" customWidth="1"/>
    <col min="9991" max="9991" width="18.5" style="4" bestFit="1" customWidth="1"/>
    <col min="9992" max="9992" width="7.33203125" style="4" bestFit="1" customWidth="1"/>
    <col min="9993" max="9993" width="18.5" style="4" bestFit="1" customWidth="1"/>
    <col min="9994" max="9994" width="8.5" style="4" bestFit="1" customWidth="1"/>
    <col min="9995" max="9995" width="9.33203125" style="4"/>
    <col min="9996" max="9996" width="19.83203125" style="4" bestFit="1" customWidth="1"/>
    <col min="9997" max="10222" width="9.33203125" style="4"/>
    <col min="10223" max="10223" width="7.33203125" style="4" customWidth="1"/>
    <col min="10224" max="10224" width="30.83203125" style="4" customWidth="1"/>
    <col min="10225" max="10225" width="18.5" style="4" bestFit="1" customWidth="1"/>
    <col min="10226" max="10226" width="9.33203125" style="4" bestFit="1" customWidth="1"/>
    <col min="10227" max="10227" width="16.6640625" style="4" bestFit="1" customWidth="1"/>
    <col min="10228" max="10228" width="7.33203125" style="4" bestFit="1" customWidth="1"/>
    <col min="10229" max="10229" width="16.6640625" style="4" bestFit="1" customWidth="1"/>
    <col min="10230" max="10230" width="7.33203125" style="4" bestFit="1" customWidth="1"/>
    <col min="10231" max="10231" width="18.5" style="4" bestFit="1" customWidth="1"/>
    <col min="10232" max="10232" width="7.33203125" style="4" bestFit="1" customWidth="1"/>
    <col min="10233" max="10233" width="18.5" style="4" bestFit="1" customWidth="1"/>
    <col min="10234" max="10234" width="7.33203125" style="4" bestFit="1" customWidth="1"/>
    <col min="10235" max="10235" width="18.5" style="4" bestFit="1" customWidth="1"/>
    <col min="10236" max="10236" width="7.33203125" style="4" bestFit="1" customWidth="1"/>
    <col min="10237" max="10237" width="18.5" style="4" bestFit="1" customWidth="1"/>
    <col min="10238" max="10238" width="7.33203125" style="4" bestFit="1" customWidth="1"/>
    <col min="10239" max="10239" width="18.5" style="4" customWidth="1"/>
    <col min="10240" max="10240" width="7.33203125" style="4" bestFit="1" customWidth="1"/>
    <col min="10241" max="10241" width="18.5" style="4" bestFit="1" customWidth="1"/>
    <col min="10242" max="10242" width="7.33203125" style="4" bestFit="1" customWidth="1"/>
    <col min="10243" max="10243" width="18.5" style="4" bestFit="1" customWidth="1"/>
    <col min="10244" max="10244" width="7.33203125" style="4" bestFit="1" customWidth="1"/>
    <col min="10245" max="10245" width="18.5" style="4" bestFit="1" customWidth="1"/>
    <col min="10246" max="10246" width="7.33203125" style="4" bestFit="1" customWidth="1"/>
    <col min="10247" max="10247" width="18.5" style="4" bestFit="1" customWidth="1"/>
    <col min="10248" max="10248" width="7.33203125" style="4" bestFit="1" customWidth="1"/>
    <col min="10249" max="10249" width="18.5" style="4" bestFit="1" customWidth="1"/>
    <col min="10250" max="10250" width="8.5" style="4" bestFit="1" customWidth="1"/>
    <col min="10251" max="10251" width="9.33203125" style="4"/>
    <col min="10252" max="10252" width="19.83203125" style="4" bestFit="1" customWidth="1"/>
    <col min="10253" max="10478" width="9.33203125" style="4"/>
    <col min="10479" max="10479" width="7.33203125" style="4" customWidth="1"/>
    <col min="10480" max="10480" width="30.83203125" style="4" customWidth="1"/>
    <col min="10481" max="10481" width="18.5" style="4" bestFit="1" customWidth="1"/>
    <col min="10482" max="10482" width="9.33203125" style="4" bestFit="1" customWidth="1"/>
    <col min="10483" max="10483" width="16.6640625" style="4" bestFit="1" customWidth="1"/>
    <col min="10484" max="10484" width="7.33203125" style="4" bestFit="1" customWidth="1"/>
    <col min="10485" max="10485" width="16.6640625" style="4" bestFit="1" customWidth="1"/>
    <col min="10486" max="10486" width="7.33203125" style="4" bestFit="1" customWidth="1"/>
    <col min="10487" max="10487" width="18.5" style="4" bestFit="1" customWidth="1"/>
    <col min="10488" max="10488" width="7.33203125" style="4" bestFit="1" customWidth="1"/>
    <col min="10489" max="10489" width="18.5" style="4" bestFit="1" customWidth="1"/>
    <col min="10490" max="10490" width="7.33203125" style="4" bestFit="1" customWidth="1"/>
    <col min="10491" max="10491" width="18.5" style="4" bestFit="1" customWidth="1"/>
    <col min="10492" max="10492" width="7.33203125" style="4" bestFit="1" customWidth="1"/>
    <col min="10493" max="10493" width="18.5" style="4" bestFit="1" customWidth="1"/>
    <col min="10494" max="10494" width="7.33203125" style="4" bestFit="1" customWidth="1"/>
    <col min="10495" max="10495" width="18.5" style="4" customWidth="1"/>
    <col min="10496" max="10496" width="7.33203125" style="4" bestFit="1" customWidth="1"/>
    <col min="10497" max="10497" width="18.5" style="4" bestFit="1" customWidth="1"/>
    <col min="10498" max="10498" width="7.33203125" style="4" bestFit="1" customWidth="1"/>
    <col min="10499" max="10499" width="18.5" style="4" bestFit="1" customWidth="1"/>
    <col min="10500" max="10500" width="7.33203125" style="4" bestFit="1" customWidth="1"/>
    <col min="10501" max="10501" width="18.5" style="4" bestFit="1" customWidth="1"/>
    <col min="10502" max="10502" width="7.33203125" style="4" bestFit="1" customWidth="1"/>
    <col min="10503" max="10503" width="18.5" style="4" bestFit="1" customWidth="1"/>
    <col min="10504" max="10504" width="7.33203125" style="4" bestFit="1" customWidth="1"/>
    <col min="10505" max="10505" width="18.5" style="4" bestFit="1" customWidth="1"/>
    <col min="10506" max="10506" width="8.5" style="4" bestFit="1" customWidth="1"/>
    <col min="10507" max="10507" width="9.33203125" style="4"/>
    <col min="10508" max="10508" width="19.83203125" style="4" bestFit="1" customWidth="1"/>
    <col min="10509" max="10734" width="9.33203125" style="4"/>
    <col min="10735" max="10735" width="7.33203125" style="4" customWidth="1"/>
    <col min="10736" max="10736" width="30.83203125" style="4" customWidth="1"/>
    <col min="10737" max="10737" width="18.5" style="4" bestFit="1" customWidth="1"/>
    <col min="10738" max="10738" width="9.33203125" style="4" bestFit="1" customWidth="1"/>
    <col min="10739" max="10739" width="16.6640625" style="4" bestFit="1" customWidth="1"/>
    <col min="10740" max="10740" width="7.33203125" style="4" bestFit="1" customWidth="1"/>
    <col min="10741" max="10741" width="16.6640625" style="4" bestFit="1" customWidth="1"/>
    <col min="10742" max="10742" width="7.33203125" style="4" bestFit="1" customWidth="1"/>
    <col min="10743" max="10743" width="18.5" style="4" bestFit="1" customWidth="1"/>
    <col min="10744" max="10744" width="7.33203125" style="4" bestFit="1" customWidth="1"/>
    <col min="10745" max="10745" width="18.5" style="4" bestFit="1" customWidth="1"/>
    <col min="10746" max="10746" width="7.33203125" style="4" bestFit="1" customWidth="1"/>
    <col min="10747" max="10747" width="18.5" style="4" bestFit="1" customWidth="1"/>
    <col min="10748" max="10748" width="7.33203125" style="4" bestFit="1" customWidth="1"/>
    <col min="10749" max="10749" width="18.5" style="4" bestFit="1" customWidth="1"/>
    <col min="10750" max="10750" width="7.33203125" style="4" bestFit="1" customWidth="1"/>
    <col min="10751" max="10751" width="18.5" style="4" customWidth="1"/>
    <col min="10752" max="10752" width="7.33203125" style="4" bestFit="1" customWidth="1"/>
    <col min="10753" max="10753" width="18.5" style="4" bestFit="1" customWidth="1"/>
    <col min="10754" max="10754" width="7.33203125" style="4" bestFit="1" customWidth="1"/>
    <col min="10755" max="10755" width="18.5" style="4" bestFit="1" customWidth="1"/>
    <col min="10756" max="10756" width="7.33203125" style="4" bestFit="1" customWidth="1"/>
    <col min="10757" max="10757" width="18.5" style="4" bestFit="1" customWidth="1"/>
    <col min="10758" max="10758" width="7.33203125" style="4" bestFit="1" customWidth="1"/>
    <col min="10759" max="10759" width="18.5" style="4" bestFit="1" customWidth="1"/>
    <col min="10760" max="10760" width="7.33203125" style="4" bestFit="1" customWidth="1"/>
    <col min="10761" max="10761" width="18.5" style="4" bestFit="1" customWidth="1"/>
    <col min="10762" max="10762" width="8.5" style="4" bestFit="1" customWidth="1"/>
    <col min="10763" max="10763" width="9.33203125" style="4"/>
    <col min="10764" max="10764" width="19.83203125" style="4" bestFit="1" customWidth="1"/>
    <col min="10765" max="10990" width="9.33203125" style="4"/>
    <col min="10991" max="10991" width="7.33203125" style="4" customWidth="1"/>
    <col min="10992" max="10992" width="30.83203125" style="4" customWidth="1"/>
    <col min="10993" max="10993" width="18.5" style="4" bestFit="1" customWidth="1"/>
    <col min="10994" max="10994" width="9.33203125" style="4" bestFit="1" customWidth="1"/>
    <col min="10995" max="10995" width="16.6640625" style="4" bestFit="1" customWidth="1"/>
    <col min="10996" max="10996" width="7.33203125" style="4" bestFit="1" customWidth="1"/>
    <col min="10997" max="10997" width="16.6640625" style="4" bestFit="1" customWidth="1"/>
    <col min="10998" max="10998" width="7.33203125" style="4" bestFit="1" customWidth="1"/>
    <col min="10999" max="10999" width="18.5" style="4" bestFit="1" customWidth="1"/>
    <col min="11000" max="11000" width="7.33203125" style="4" bestFit="1" customWidth="1"/>
    <col min="11001" max="11001" width="18.5" style="4" bestFit="1" customWidth="1"/>
    <col min="11002" max="11002" width="7.33203125" style="4" bestFit="1" customWidth="1"/>
    <col min="11003" max="11003" width="18.5" style="4" bestFit="1" customWidth="1"/>
    <col min="11004" max="11004" width="7.33203125" style="4" bestFit="1" customWidth="1"/>
    <col min="11005" max="11005" width="18.5" style="4" bestFit="1" customWidth="1"/>
    <col min="11006" max="11006" width="7.33203125" style="4" bestFit="1" customWidth="1"/>
    <col min="11007" max="11007" width="18.5" style="4" customWidth="1"/>
    <col min="11008" max="11008" width="7.33203125" style="4" bestFit="1" customWidth="1"/>
    <col min="11009" max="11009" width="18.5" style="4" bestFit="1" customWidth="1"/>
    <col min="11010" max="11010" width="7.33203125" style="4" bestFit="1" customWidth="1"/>
    <col min="11011" max="11011" width="18.5" style="4" bestFit="1" customWidth="1"/>
    <col min="11012" max="11012" width="7.33203125" style="4" bestFit="1" customWidth="1"/>
    <col min="11013" max="11013" width="18.5" style="4" bestFit="1" customWidth="1"/>
    <col min="11014" max="11014" width="7.33203125" style="4" bestFit="1" customWidth="1"/>
    <col min="11015" max="11015" width="18.5" style="4" bestFit="1" customWidth="1"/>
    <col min="11016" max="11016" width="7.33203125" style="4" bestFit="1" customWidth="1"/>
    <col min="11017" max="11017" width="18.5" style="4" bestFit="1" customWidth="1"/>
    <col min="11018" max="11018" width="8.5" style="4" bestFit="1" customWidth="1"/>
    <col min="11019" max="11019" width="9.33203125" style="4"/>
    <col min="11020" max="11020" width="19.83203125" style="4" bestFit="1" customWidth="1"/>
    <col min="11021" max="11246" width="9.33203125" style="4"/>
    <col min="11247" max="11247" width="7.33203125" style="4" customWidth="1"/>
    <col min="11248" max="11248" width="30.83203125" style="4" customWidth="1"/>
    <col min="11249" max="11249" width="18.5" style="4" bestFit="1" customWidth="1"/>
    <col min="11250" max="11250" width="9.33203125" style="4" bestFit="1" customWidth="1"/>
    <col min="11251" max="11251" width="16.6640625" style="4" bestFit="1" customWidth="1"/>
    <col min="11252" max="11252" width="7.33203125" style="4" bestFit="1" customWidth="1"/>
    <col min="11253" max="11253" width="16.6640625" style="4" bestFit="1" customWidth="1"/>
    <col min="11254" max="11254" width="7.33203125" style="4" bestFit="1" customWidth="1"/>
    <col min="11255" max="11255" width="18.5" style="4" bestFit="1" customWidth="1"/>
    <col min="11256" max="11256" width="7.33203125" style="4" bestFit="1" customWidth="1"/>
    <col min="11257" max="11257" width="18.5" style="4" bestFit="1" customWidth="1"/>
    <col min="11258" max="11258" width="7.33203125" style="4" bestFit="1" customWidth="1"/>
    <col min="11259" max="11259" width="18.5" style="4" bestFit="1" customWidth="1"/>
    <col min="11260" max="11260" width="7.33203125" style="4" bestFit="1" customWidth="1"/>
    <col min="11261" max="11261" width="18.5" style="4" bestFit="1" customWidth="1"/>
    <col min="11262" max="11262" width="7.33203125" style="4" bestFit="1" customWidth="1"/>
    <col min="11263" max="11263" width="18.5" style="4" customWidth="1"/>
    <col min="11264" max="11264" width="7.33203125" style="4" bestFit="1" customWidth="1"/>
    <col min="11265" max="11265" width="18.5" style="4" bestFit="1" customWidth="1"/>
    <col min="11266" max="11266" width="7.33203125" style="4" bestFit="1" customWidth="1"/>
    <col min="11267" max="11267" width="18.5" style="4" bestFit="1" customWidth="1"/>
    <col min="11268" max="11268" width="7.33203125" style="4" bestFit="1" customWidth="1"/>
    <col min="11269" max="11269" width="18.5" style="4" bestFit="1" customWidth="1"/>
    <col min="11270" max="11270" width="7.33203125" style="4" bestFit="1" customWidth="1"/>
    <col min="11271" max="11271" width="18.5" style="4" bestFit="1" customWidth="1"/>
    <col min="11272" max="11272" width="7.33203125" style="4" bestFit="1" customWidth="1"/>
    <col min="11273" max="11273" width="18.5" style="4" bestFit="1" customWidth="1"/>
    <col min="11274" max="11274" width="8.5" style="4" bestFit="1" customWidth="1"/>
    <col min="11275" max="11275" width="9.33203125" style="4"/>
    <col min="11276" max="11276" width="19.83203125" style="4" bestFit="1" customWidth="1"/>
    <col min="11277" max="11502" width="9.33203125" style="4"/>
    <col min="11503" max="11503" width="7.33203125" style="4" customWidth="1"/>
    <col min="11504" max="11504" width="30.83203125" style="4" customWidth="1"/>
    <col min="11505" max="11505" width="18.5" style="4" bestFit="1" customWidth="1"/>
    <col min="11506" max="11506" width="9.33203125" style="4" bestFit="1" customWidth="1"/>
    <col min="11507" max="11507" width="16.6640625" style="4" bestFit="1" customWidth="1"/>
    <col min="11508" max="11508" width="7.33203125" style="4" bestFit="1" customWidth="1"/>
    <col min="11509" max="11509" width="16.6640625" style="4" bestFit="1" customWidth="1"/>
    <col min="11510" max="11510" width="7.33203125" style="4" bestFit="1" customWidth="1"/>
    <col min="11511" max="11511" width="18.5" style="4" bestFit="1" customWidth="1"/>
    <col min="11512" max="11512" width="7.33203125" style="4" bestFit="1" customWidth="1"/>
    <col min="11513" max="11513" width="18.5" style="4" bestFit="1" customWidth="1"/>
    <col min="11514" max="11514" width="7.33203125" style="4" bestFit="1" customWidth="1"/>
    <col min="11515" max="11515" width="18.5" style="4" bestFit="1" customWidth="1"/>
    <col min="11516" max="11516" width="7.33203125" style="4" bestFit="1" customWidth="1"/>
    <col min="11517" max="11517" width="18.5" style="4" bestFit="1" customWidth="1"/>
    <col min="11518" max="11518" width="7.33203125" style="4" bestFit="1" customWidth="1"/>
    <col min="11519" max="11519" width="18.5" style="4" customWidth="1"/>
    <col min="11520" max="11520" width="7.33203125" style="4" bestFit="1" customWidth="1"/>
    <col min="11521" max="11521" width="18.5" style="4" bestFit="1" customWidth="1"/>
    <col min="11522" max="11522" width="7.33203125" style="4" bestFit="1" customWidth="1"/>
    <col min="11523" max="11523" width="18.5" style="4" bestFit="1" customWidth="1"/>
    <col min="11524" max="11524" width="7.33203125" style="4" bestFit="1" customWidth="1"/>
    <col min="11525" max="11525" width="18.5" style="4" bestFit="1" customWidth="1"/>
    <col min="11526" max="11526" width="7.33203125" style="4" bestFit="1" customWidth="1"/>
    <col min="11527" max="11527" width="18.5" style="4" bestFit="1" customWidth="1"/>
    <col min="11528" max="11528" width="7.33203125" style="4" bestFit="1" customWidth="1"/>
    <col min="11529" max="11529" width="18.5" style="4" bestFit="1" customWidth="1"/>
    <col min="11530" max="11530" width="8.5" style="4" bestFit="1" customWidth="1"/>
    <col min="11531" max="11531" width="9.33203125" style="4"/>
    <col min="11532" max="11532" width="19.83203125" style="4" bestFit="1" customWidth="1"/>
    <col min="11533" max="11758" width="9.33203125" style="4"/>
    <col min="11759" max="11759" width="7.33203125" style="4" customWidth="1"/>
    <col min="11760" max="11760" width="30.83203125" style="4" customWidth="1"/>
    <col min="11761" max="11761" width="18.5" style="4" bestFit="1" customWidth="1"/>
    <col min="11762" max="11762" width="9.33203125" style="4" bestFit="1" customWidth="1"/>
    <col min="11763" max="11763" width="16.6640625" style="4" bestFit="1" customWidth="1"/>
    <col min="11764" max="11764" width="7.33203125" style="4" bestFit="1" customWidth="1"/>
    <col min="11765" max="11765" width="16.6640625" style="4" bestFit="1" customWidth="1"/>
    <col min="11766" max="11766" width="7.33203125" style="4" bestFit="1" customWidth="1"/>
    <col min="11767" max="11767" width="18.5" style="4" bestFit="1" customWidth="1"/>
    <col min="11768" max="11768" width="7.33203125" style="4" bestFit="1" customWidth="1"/>
    <col min="11769" max="11769" width="18.5" style="4" bestFit="1" customWidth="1"/>
    <col min="11770" max="11770" width="7.33203125" style="4" bestFit="1" customWidth="1"/>
    <col min="11771" max="11771" width="18.5" style="4" bestFit="1" customWidth="1"/>
    <col min="11772" max="11772" width="7.33203125" style="4" bestFit="1" customWidth="1"/>
    <col min="11773" max="11773" width="18.5" style="4" bestFit="1" customWidth="1"/>
    <col min="11774" max="11774" width="7.33203125" style="4" bestFit="1" customWidth="1"/>
    <col min="11775" max="11775" width="18.5" style="4" customWidth="1"/>
    <col min="11776" max="11776" width="7.33203125" style="4" bestFit="1" customWidth="1"/>
    <col min="11777" max="11777" width="18.5" style="4" bestFit="1" customWidth="1"/>
    <col min="11778" max="11778" width="7.33203125" style="4" bestFit="1" customWidth="1"/>
    <col min="11779" max="11779" width="18.5" style="4" bestFit="1" customWidth="1"/>
    <col min="11780" max="11780" width="7.33203125" style="4" bestFit="1" customWidth="1"/>
    <col min="11781" max="11781" width="18.5" style="4" bestFit="1" customWidth="1"/>
    <col min="11782" max="11782" width="7.33203125" style="4" bestFit="1" customWidth="1"/>
    <col min="11783" max="11783" width="18.5" style="4" bestFit="1" customWidth="1"/>
    <col min="11784" max="11784" width="7.33203125" style="4" bestFit="1" customWidth="1"/>
    <col min="11785" max="11785" width="18.5" style="4" bestFit="1" customWidth="1"/>
    <col min="11786" max="11786" width="8.5" style="4" bestFit="1" customWidth="1"/>
    <col min="11787" max="11787" width="9.33203125" style="4"/>
    <col min="11788" max="11788" width="19.83203125" style="4" bestFit="1" customWidth="1"/>
    <col min="11789" max="12014" width="9.33203125" style="4"/>
    <col min="12015" max="12015" width="7.33203125" style="4" customWidth="1"/>
    <col min="12016" max="12016" width="30.83203125" style="4" customWidth="1"/>
    <col min="12017" max="12017" width="18.5" style="4" bestFit="1" customWidth="1"/>
    <col min="12018" max="12018" width="9.33203125" style="4" bestFit="1" customWidth="1"/>
    <col min="12019" max="12019" width="16.6640625" style="4" bestFit="1" customWidth="1"/>
    <col min="12020" max="12020" width="7.33203125" style="4" bestFit="1" customWidth="1"/>
    <col min="12021" max="12021" width="16.6640625" style="4" bestFit="1" customWidth="1"/>
    <col min="12022" max="12022" width="7.33203125" style="4" bestFit="1" customWidth="1"/>
    <col min="12023" max="12023" width="18.5" style="4" bestFit="1" customWidth="1"/>
    <col min="12024" max="12024" width="7.33203125" style="4" bestFit="1" customWidth="1"/>
    <col min="12025" max="12025" width="18.5" style="4" bestFit="1" customWidth="1"/>
    <col min="12026" max="12026" width="7.33203125" style="4" bestFit="1" customWidth="1"/>
    <col min="12027" max="12027" width="18.5" style="4" bestFit="1" customWidth="1"/>
    <col min="12028" max="12028" width="7.33203125" style="4" bestFit="1" customWidth="1"/>
    <col min="12029" max="12029" width="18.5" style="4" bestFit="1" customWidth="1"/>
    <col min="12030" max="12030" width="7.33203125" style="4" bestFit="1" customWidth="1"/>
    <col min="12031" max="12031" width="18.5" style="4" customWidth="1"/>
    <col min="12032" max="12032" width="7.33203125" style="4" bestFit="1" customWidth="1"/>
    <col min="12033" max="12033" width="18.5" style="4" bestFit="1" customWidth="1"/>
    <col min="12034" max="12034" width="7.33203125" style="4" bestFit="1" customWidth="1"/>
    <col min="12035" max="12035" width="18.5" style="4" bestFit="1" customWidth="1"/>
    <col min="12036" max="12036" width="7.33203125" style="4" bestFit="1" customWidth="1"/>
    <col min="12037" max="12037" width="18.5" style="4" bestFit="1" customWidth="1"/>
    <col min="12038" max="12038" width="7.33203125" style="4" bestFit="1" customWidth="1"/>
    <col min="12039" max="12039" width="18.5" style="4" bestFit="1" customWidth="1"/>
    <col min="12040" max="12040" width="7.33203125" style="4" bestFit="1" customWidth="1"/>
    <col min="12041" max="12041" width="18.5" style="4" bestFit="1" customWidth="1"/>
    <col min="12042" max="12042" width="8.5" style="4" bestFit="1" customWidth="1"/>
    <col min="12043" max="12043" width="9.33203125" style="4"/>
    <col min="12044" max="12044" width="19.83203125" style="4" bestFit="1" customWidth="1"/>
    <col min="12045" max="12270" width="9.33203125" style="4"/>
    <col min="12271" max="12271" width="7.33203125" style="4" customWidth="1"/>
    <col min="12272" max="12272" width="30.83203125" style="4" customWidth="1"/>
    <col min="12273" max="12273" width="18.5" style="4" bestFit="1" customWidth="1"/>
    <col min="12274" max="12274" width="9.33203125" style="4" bestFit="1" customWidth="1"/>
    <col min="12275" max="12275" width="16.6640625" style="4" bestFit="1" customWidth="1"/>
    <col min="12276" max="12276" width="7.33203125" style="4" bestFit="1" customWidth="1"/>
    <col min="12277" max="12277" width="16.6640625" style="4" bestFit="1" customWidth="1"/>
    <col min="12278" max="12278" width="7.33203125" style="4" bestFit="1" customWidth="1"/>
    <col min="12279" max="12279" width="18.5" style="4" bestFit="1" customWidth="1"/>
    <col min="12280" max="12280" width="7.33203125" style="4" bestFit="1" customWidth="1"/>
    <col min="12281" max="12281" width="18.5" style="4" bestFit="1" customWidth="1"/>
    <col min="12282" max="12282" width="7.33203125" style="4" bestFit="1" customWidth="1"/>
    <col min="12283" max="12283" width="18.5" style="4" bestFit="1" customWidth="1"/>
    <col min="12284" max="12284" width="7.33203125" style="4" bestFit="1" customWidth="1"/>
    <col min="12285" max="12285" width="18.5" style="4" bestFit="1" customWidth="1"/>
    <col min="12286" max="12286" width="7.33203125" style="4" bestFit="1" customWidth="1"/>
    <col min="12287" max="12287" width="18.5" style="4" customWidth="1"/>
    <col min="12288" max="12288" width="7.33203125" style="4" bestFit="1" customWidth="1"/>
    <col min="12289" max="12289" width="18.5" style="4" bestFit="1" customWidth="1"/>
    <col min="12290" max="12290" width="7.33203125" style="4" bestFit="1" customWidth="1"/>
    <col min="12291" max="12291" width="18.5" style="4" bestFit="1" customWidth="1"/>
    <col min="12292" max="12292" width="7.33203125" style="4" bestFit="1" customWidth="1"/>
    <col min="12293" max="12293" width="18.5" style="4" bestFit="1" customWidth="1"/>
    <col min="12294" max="12294" width="7.33203125" style="4" bestFit="1" customWidth="1"/>
    <col min="12295" max="12295" width="18.5" style="4" bestFit="1" customWidth="1"/>
    <col min="12296" max="12296" width="7.33203125" style="4" bestFit="1" customWidth="1"/>
    <col min="12297" max="12297" width="18.5" style="4" bestFit="1" customWidth="1"/>
    <col min="12298" max="12298" width="8.5" style="4" bestFit="1" customWidth="1"/>
    <col min="12299" max="12299" width="9.33203125" style="4"/>
    <col min="12300" max="12300" width="19.83203125" style="4" bestFit="1" customWidth="1"/>
    <col min="12301" max="12526" width="9.33203125" style="4"/>
    <col min="12527" max="12527" width="7.33203125" style="4" customWidth="1"/>
    <col min="12528" max="12528" width="30.83203125" style="4" customWidth="1"/>
    <col min="12529" max="12529" width="18.5" style="4" bestFit="1" customWidth="1"/>
    <col min="12530" max="12530" width="9.33203125" style="4" bestFit="1" customWidth="1"/>
    <col min="12531" max="12531" width="16.6640625" style="4" bestFit="1" customWidth="1"/>
    <col min="12532" max="12532" width="7.33203125" style="4" bestFit="1" customWidth="1"/>
    <col min="12533" max="12533" width="16.6640625" style="4" bestFit="1" customWidth="1"/>
    <col min="12534" max="12534" width="7.33203125" style="4" bestFit="1" customWidth="1"/>
    <col min="12535" max="12535" width="18.5" style="4" bestFit="1" customWidth="1"/>
    <col min="12536" max="12536" width="7.33203125" style="4" bestFit="1" customWidth="1"/>
    <col min="12537" max="12537" width="18.5" style="4" bestFit="1" customWidth="1"/>
    <col min="12538" max="12538" width="7.33203125" style="4" bestFit="1" customWidth="1"/>
    <col min="12539" max="12539" width="18.5" style="4" bestFit="1" customWidth="1"/>
    <col min="12540" max="12540" width="7.33203125" style="4" bestFit="1" customWidth="1"/>
    <col min="12541" max="12541" width="18.5" style="4" bestFit="1" customWidth="1"/>
    <col min="12542" max="12542" width="7.33203125" style="4" bestFit="1" customWidth="1"/>
    <col min="12543" max="12543" width="18.5" style="4" customWidth="1"/>
    <col min="12544" max="12544" width="7.33203125" style="4" bestFit="1" customWidth="1"/>
    <col min="12545" max="12545" width="18.5" style="4" bestFit="1" customWidth="1"/>
    <col min="12546" max="12546" width="7.33203125" style="4" bestFit="1" customWidth="1"/>
    <col min="12547" max="12547" width="18.5" style="4" bestFit="1" customWidth="1"/>
    <col min="12548" max="12548" width="7.33203125" style="4" bestFit="1" customWidth="1"/>
    <col min="12549" max="12549" width="18.5" style="4" bestFit="1" customWidth="1"/>
    <col min="12550" max="12550" width="7.33203125" style="4" bestFit="1" customWidth="1"/>
    <col min="12551" max="12551" width="18.5" style="4" bestFit="1" customWidth="1"/>
    <col min="12552" max="12552" width="7.33203125" style="4" bestFit="1" customWidth="1"/>
    <col min="12553" max="12553" width="18.5" style="4" bestFit="1" customWidth="1"/>
    <col min="12554" max="12554" width="8.5" style="4" bestFit="1" customWidth="1"/>
    <col min="12555" max="12555" width="9.33203125" style="4"/>
    <col min="12556" max="12556" width="19.83203125" style="4" bestFit="1" customWidth="1"/>
    <col min="12557" max="12782" width="9.33203125" style="4"/>
    <col min="12783" max="12783" width="7.33203125" style="4" customWidth="1"/>
    <col min="12784" max="12784" width="30.83203125" style="4" customWidth="1"/>
    <col min="12785" max="12785" width="18.5" style="4" bestFit="1" customWidth="1"/>
    <col min="12786" max="12786" width="9.33203125" style="4" bestFit="1" customWidth="1"/>
    <col min="12787" max="12787" width="16.6640625" style="4" bestFit="1" customWidth="1"/>
    <col min="12788" max="12788" width="7.33203125" style="4" bestFit="1" customWidth="1"/>
    <col min="12789" max="12789" width="16.6640625" style="4" bestFit="1" customWidth="1"/>
    <col min="12790" max="12790" width="7.33203125" style="4" bestFit="1" customWidth="1"/>
    <col min="12791" max="12791" width="18.5" style="4" bestFit="1" customWidth="1"/>
    <col min="12792" max="12792" width="7.33203125" style="4" bestFit="1" customWidth="1"/>
    <col min="12793" max="12793" width="18.5" style="4" bestFit="1" customWidth="1"/>
    <col min="12794" max="12794" width="7.33203125" style="4" bestFit="1" customWidth="1"/>
    <col min="12795" max="12795" width="18.5" style="4" bestFit="1" customWidth="1"/>
    <col min="12796" max="12796" width="7.33203125" style="4" bestFit="1" customWidth="1"/>
    <col min="12797" max="12797" width="18.5" style="4" bestFit="1" customWidth="1"/>
    <col min="12798" max="12798" width="7.33203125" style="4" bestFit="1" customWidth="1"/>
    <col min="12799" max="12799" width="18.5" style="4" customWidth="1"/>
    <col min="12800" max="12800" width="7.33203125" style="4" bestFit="1" customWidth="1"/>
    <col min="12801" max="12801" width="18.5" style="4" bestFit="1" customWidth="1"/>
    <col min="12802" max="12802" width="7.33203125" style="4" bestFit="1" customWidth="1"/>
    <col min="12803" max="12803" width="18.5" style="4" bestFit="1" customWidth="1"/>
    <col min="12804" max="12804" width="7.33203125" style="4" bestFit="1" customWidth="1"/>
    <col min="12805" max="12805" width="18.5" style="4" bestFit="1" customWidth="1"/>
    <col min="12806" max="12806" width="7.33203125" style="4" bestFit="1" customWidth="1"/>
    <col min="12807" max="12807" width="18.5" style="4" bestFit="1" customWidth="1"/>
    <col min="12808" max="12808" width="7.33203125" style="4" bestFit="1" customWidth="1"/>
    <col min="12809" max="12809" width="18.5" style="4" bestFit="1" customWidth="1"/>
    <col min="12810" max="12810" width="8.5" style="4" bestFit="1" customWidth="1"/>
    <col min="12811" max="12811" width="9.33203125" style="4"/>
    <col min="12812" max="12812" width="19.83203125" style="4" bestFit="1" customWidth="1"/>
    <col min="12813" max="13038" width="9.33203125" style="4"/>
    <col min="13039" max="13039" width="7.33203125" style="4" customWidth="1"/>
    <col min="13040" max="13040" width="30.83203125" style="4" customWidth="1"/>
    <col min="13041" max="13041" width="18.5" style="4" bestFit="1" customWidth="1"/>
    <col min="13042" max="13042" width="9.33203125" style="4" bestFit="1" customWidth="1"/>
    <col min="13043" max="13043" width="16.6640625" style="4" bestFit="1" customWidth="1"/>
    <col min="13044" max="13044" width="7.33203125" style="4" bestFit="1" customWidth="1"/>
    <col min="13045" max="13045" width="16.6640625" style="4" bestFit="1" customWidth="1"/>
    <col min="13046" max="13046" width="7.33203125" style="4" bestFit="1" customWidth="1"/>
    <col min="13047" max="13047" width="18.5" style="4" bestFit="1" customWidth="1"/>
    <col min="13048" max="13048" width="7.33203125" style="4" bestFit="1" customWidth="1"/>
    <col min="13049" max="13049" width="18.5" style="4" bestFit="1" customWidth="1"/>
    <col min="13050" max="13050" width="7.33203125" style="4" bestFit="1" customWidth="1"/>
    <col min="13051" max="13051" width="18.5" style="4" bestFit="1" customWidth="1"/>
    <col min="13052" max="13052" width="7.33203125" style="4" bestFit="1" customWidth="1"/>
    <col min="13053" max="13053" width="18.5" style="4" bestFit="1" customWidth="1"/>
    <col min="13054" max="13054" width="7.33203125" style="4" bestFit="1" customWidth="1"/>
    <col min="13055" max="13055" width="18.5" style="4" customWidth="1"/>
    <col min="13056" max="13056" width="7.33203125" style="4" bestFit="1" customWidth="1"/>
    <col min="13057" max="13057" width="18.5" style="4" bestFit="1" customWidth="1"/>
    <col min="13058" max="13058" width="7.33203125" style="4" bestFit="1" customWidth="1"/>
    <col min="13059" max="13059" width="18.5" style="4" bestFit="1" customWidth="1"/>
    <col min="13060" max="13060" width="7.33203125" style="4" bestFit="1" customWidth="1"/>
    <col min="13061" max="13061" width="18.5" style="4" bestFit="1" customWidth="1"/>
    <col min="13062" max="13062" width="7.33203125" style="4" bestFit="1" customWidth="1"/>
    <col min="13063" max="13063" width="18.5" style="4" bestFit="1" customWidth="1"/>
    <col min="13064" max="13064" width="7.33203125" style="4" bestFit="1" customWidth="1"/>
    <col min="13065" max="13065" width="18.5" style="4" bestFit="1" customWidth="1"/>
    <col min="13066" max="13066" width="8.5" style="4" bestFit="1" customWidth="1"/>
    <col min="13067" max="13067" width="9.33203125" style="4"/>
    <col min="13068" max="13068" width="19.83203125" style="4" bestFit="1" customWidth="1"/>
    <col min="13069" max="13294" width="9.33203125" style="4"/>
    <col min="13295" max="13295" width="7.33203125" style="4" customWidth="1"/>
    <col min="13296" max="13296" width="30.83203125" style="4" customWidth="1"/>
    <col min="13297" max="13297" width="18.5" style="4" bestFit="1" customWidth="1"/>
    <col min="13298" max="13298" width="9.33203125" style="4" bestFit="1" customWidth="1"/>
    <col min="13299" max="13299" width="16.6640625" style="4" bestFit="1" customWidth="1"/>
    <col min="13300" max="13300" width="7.33203125" style="4" bestFit="1" customWidth="1"/>
    <col min="13301" max="13301" width="16.6640625" style="4" bestFit="1" customWidth="1"/>
    <col min="13302" max="13302" width="7.33203125" style="4" bestFit="1" customWidth="1"/>
    <col min="13303" max="13303" width="18.5" style="4" bestFit="1" customWidth="1"/>
    <col min="13304" max="13304" width="7.33203125" style="4" bestFit="1" customWidth="1"/>
    <col min="13305" max="13305" width="18.5" style="4" bestFit="1" customWidth="1"/>
    <col min="13306" max="13306" width="7.33203125" style="4" bestFit="1" customWidth="1"/>
    <col min="13307" max="13307" width="18.5" style="4" bestFit="1" customWidth="1"/>
    <col min="13308" max="13308" width="7.33203125" style="4" bestFit="1" customWidth="1"/>
    <col min="13309" max="13309" width="18.5" style="4" bestFit="1" customWidth="1"/>
    <col min="13310" max="13310" width="7.33203125" style="4" bestFit="1" customWidth="1"/>
    <col min="13311" max="13311" width="18.5" style="4" customWidth="1"/>
    <col min="13312" max="13312" width="7.33203125" style="4" bestFit="1" customWidth="1"/>
    <col min="13313" max="13313" width="18.5" style="4" bestFit="1" customWidth="1"/>
    <col min="13314" max="13314" width="7.33203125" style="4" bestFit="1" customWidth="1"/>
    <col min="13315" max="13315" width="18.5" style="4" bestFit="1" customWidth="1"/>
    <col min="13316" max="13316" width="7.33203125" style="4" bestFit="1" customWidth="1"/>
    <col min="13317" max="13317" width="18.5" style="4" bestFit="1" customWidth="1"/>
    <col min="13318" max="13318" width="7.33203125" style="4" bestFit="1" customWidth="1"/>
    <col min="13319" max="13319" width="18.5" style="4" bestFit="1" customWidth="1"/>
    <col min="13320" max="13320" width="7.33203125" style="4" bestFit="1" customWidth="1"/>
    <col min="13321" max="13321" width="18.5" style="4" bestFit="1" customWidth="1"/>
    <col min="13322" max="13322" width="8.5" style="4" bestFit="1" customWidth="1"/>
    <col min="13323" max="13323" width="9.33203125" style="4"/>
    <col min="13324" max="13324" width="19.83203125" style="4" bestFit="1" customWidth="1"/>
    <col min="13325" max="13550" width="9.33203125" style="4"/>
    <col min="13551" max="13551" width="7.33203125" style="4" customWidth="1"/>
    <col min="13552" max="13552" width="30.83203125" style="4" customWidth="1"/>
    <col min="13553" max="13553" width="18.5" style="4" bestFit="1" customWidth="1"/>
    <col min="13554" max="13554" width="9.33203125" style="4" bestFit="1" customWidth="1"/>
    <col min="13555" max="13555" width="16.6640625" style="4" bestFit="1" customWidth="1"/>
    <col min="13556" max="13556" width="7.33203125" style="4" bestFit="1" customWidth="1"/>
    <col min="13557" max="13557" width="16.6640625" style="4" bestFit="1" customWidth="1"/>
    <col min="13558" max="13558" width="7.33203125" style="4" bestFit="1" customWidth="1"/>
    <col min="13559" max="13559" width="18.5" style="4" bestFit="1" customWidth="1"/>
    <col min="13560" max="13560" width="7.33203125" style="4" bestFit="1" customWidth="1"/>
    <col min="13561" max="13561" width="18.5" style="4" bestFit="1" customWidth="1"/>
    <col min="13562" max="13562" width="7.33203125" style="4" bestFit="1" customWidth="1"/>
    <col min="13563" max="13563" width="18.5" style="4" bestFit="1" customWidth="1"/>
    <col min="13564" max="13564" width="7.33203125" style="4" bestFit="1" customWidth="1"/>
    <col min="13565" max="13565" width="18.5" style="4" bestFit="1" customWidth="1"/>
    <col min="13566" max="13566" width="7.33203125" style="4" bestFit="1" customWidth="1"/>
    <col min="13567" max="13567" width="18.5" style="4" customWidth="1"/>
    <col min="13568" max="13568" width="7.33203125" style="4" bestFit="1" customWidth="1"/>
    <col min="13569" max="13569" width="18.5" style="4" bestFit="1" customWidth="1"/>
    <col min="13570" max="13570" width="7.33203125" style="4" bestFit="1" customWidth="1"/>
    <col min="13571" max="13571" width="18.5" style="4" bestFit="1" customWidth="1"/>
    <col min="13572" max="13572" width="7.33203125" style="4" bestFit="1" customWidth="1"/>
    <col min="13573" max="13573" width="18.5" style="4" bestFit="1" customWidth="1"/>
    <col min="13574" max="13574" width="7.33203125" style="4" bestFit="1" customWidth="1"/>
    <col min="13575" max="13575" width="18.5" style="4" bestFit="1" customWidth="1"/>
    <col min="13576" max="13576" width="7.33203125" style="4" bestFit="1" customWidth="1"/>
    <col min="13577" max="13577" width="18.5" style="4" bestFit="1" customWidth="1"/>
    <col min="13578" max="13578" width="8.5" style="4" bestFit="1" customWidth="1"/>
    <col min="13579" max="13579" width="9.33203125" style="4"/>
    <col min="13580" max="13580" width="19.83203125" style="4" bestFit="1" customWidth="1"/>
    <col min="13581" max="13806" width="9.33203125" style="4"/>
    <col min="13807" max="13807" width="7.33203125" style="4" customWidth="1"/>
    <col min="13808" max="13808" width="30.83203125" style="4" customWidth="1"/>
    <col min="13809" max="13809" width="18.5" style="4" bestFit="1" customWidth="1"/>
    <col min="13810" max="13810" width="9.33203125" style="4" bestFit="1" customWidth="1"/>
    <col min="13811" max="13811" width="16.6640625" style="4" bestFit="1" customWidth="1"/>
    <col min="13812" max="13812" width="7.33203125" style="4" bestFit="1" customWidth="1"/>
    <col min="13813" max="13813" width="16.6640625" style="4" bestFit="1" customWidth="1"/>
    <col min="13814" max="13814" width="7.33203125" style="4" bestFit="1" customWidth="1"/>
    <col min="13815" max="13815" width="18.5" style="4" bestFit="1" customWidth="1"/>
    <col min="13816" max="13816" width="7.33203125" style="4" bestFit="1" customWidth="1"/>
    <col min="13817" max="13817" width="18.5" style="4" bestFit="1" customWidth="1"/>
    <col min="13818" max="13818" width="7.33203125" style="4" bestFit="1" customWidth="1"/>
    <col min="13819" max="13819" width="18.5" style="4" bestFit="1" customWidth="1"/>
    <col min="13820" max="13820" width="7.33203125" style="4" bestFit="1" customWidth="1"/>
    <col min="13821" max="13821" width="18.5" style="4" bestFit="1" customWidth="1"/>
    <col min="13822" max="13822" width="7.33203125" style="4" bestFit="1" customWidth="1"/>
    <col min="13823" max="13823" width="18.5" style="4" customWidth="1"/>
    <col min="13824" max="13824" width="7.33203125" style="4" bestFit="1" customWidth="1"/>
    <col min="13825" max="13825" width="18.5" style="4" bestFit="1" customWidth="1"/>
    <col min="13826" max="13826" width="7.33203125" style="4" bestFit="1" customWidth="1"/>
    <col min="13827" max="13827" width="18.5" style="4" bestFit="1" customWidth="1"/>
    <col min="13828" max="13828" width="7.33203125" style="4" bestFit="1" customWidth="1"/>
    <col min="13829" max="13829" width="18.5" style="4" bestFit="1" customWidth="1"/>
    <col min="13830" max="13830" width="7.33203125" style="4" bestFit="1" customWidth="1"/>
    <col min="13831" max="13831" width="18.5" style="4" bestFit="1" customWidth="1"/>
    <col min="13832" max="13832" width="7.33203125" style="4" bestFit="1" customWidth="1"/>
    <col min="13833" max="13833" width="18.5" style="4" bestFit="1" customWidth="1"/>
    <col min="13834" max="13834" width="8.5" style="4" bestFit="1" customWidth="1"/>
    <col min="13835" max="13835" width="9.33203125" style="4"/>
    <col min="13836" max="13836" width="19.83203125" style="4" bestFit="1" customWidth="1"/>
    <col min="13837" max="14062" width="9.33203125" style="4"/>
    <col min="14063" max="14063" width="7.33203125" style="4" customWidth="1"/>
    <col min="14064" max="14064" width="30.83203125" style="4" customWidth="1"/>
    <col min="14065" max="14065" width="18.5" style="4" bestFit="1" customWidth="1"/>
    <col min="14066" max="14066" width="9.33203125" style="4" bestFit="1" customWidth="1"/>
    <col min="14067" max="14067" width="16.6640625" style="4" bestFit="1" customWidth="1"/>
    <col min="14068" max="14068" width="7.33203125" style="4" bestFit="1" customWidth="1"/>
    <col min="14069" max="14069" width="16.6640625" style="4" bestFit="1" customWidth="1"/>
    <col min="14070" max="14070" width="7.33203125" style="4" bestFit="1" customWidth="1"/>
    <col min="14071" max="14071" width="18.5" style="4" bestFit="1" customWidth="1"/>
    <col min="14072" max="14072" width="7.33203125" style="4" bestFit="1" customWidth="1"/>
    <col min="14073" max="14073" width="18.5" style="4" bestFit="1" customWidth="1"/>
    <col min="14074" max="14074" width="7.33203125" style="4" bestFit="1" customWidth="1"/>
    <col min="14075" max="14075" width="18.5" style="4" bestFit="1" customWidth="1"/>
    <col min="14076" max="14076" width="7.33203125" style="4" bestFit="1" customWidth="1"/>
    <col min="14077" max="14077" width="18.5" style="4" bestFit="1" customWidth="1"/>
    <col min="14078" max="14078" width="7.33203125" style="4" bestFit="1" customWidth="1"/>
    <col min="14079" max="14079" width="18.5" style="4" customWidth="1"/>
    <col min="14080" max="14080" width="7.33203125" style="4" bestFit="1" customWidth="1"/>
    <col min="14081" max="14081" width="18.5" style="4" bestFit="1" customWidth="1"/>
    <col min="14082" max="14082" width="7.33203125" style="4" bestFit="1" customWidth="1"/>
    <col min="14083" max="14083" width="18.5" style="4" bestFit="1" customWidth="1"/>
    <col min="14084" max="14084" width="7.33203125" style="4" bestFit="1" customWidth="1"/>
    <col min="14085" max="14085" width="18.5" style="4" bestFit="1" customWidth="1"/>
    <col min="14086" max="14086" width="7.33203125" style="4" bestFit="1" customWidth="1"/>
    <col min="14087" max="14087" width="18.5" style="4" bestFit="1" customWidth="1"/>
    <col min="14088" max="14088" width="7.33203125" style="4" bestFit="1" customWidth="1"/>
    <col min="14089" max="14089" width="18.5" style="4" bestFit="1" customWidth="1"/>
    <col min="14090" max="14090" width="8.5" style="4" bestFit="1" customWidth="1"/>
    <col min="14091" max="14091" width="9.33203125" style="4"/>
    <col min="14092" max="14092" width="19.83203125" style="4" bestFit="1" customWidth="1"/>
    <col min="14093" max="14318" width="9.33203125" style="4"/>
    <col min="14319" max="14319" width="7.33203125" style="4" customWidth="1"/>
    <col min="14320" max="14320" width="30.83203125" style="4" customWidth="1"/>
    <col min="14321" max="14321" width="18.5" style="4" bestFit="1" customWidth="1"/>
    <col min="14322" max="14322" width="9.33203125" style="4" bestFit="1" customWidth="1"/>
    <col min="14323" max="14323" width="16.6640625" style="4" bestFit="1" customWidth="1"/>
    <col min="14324" max="14324" width="7.33203125" style="4" bestFit="1" customWidth="1"/>
    <col min="14325" max="14325" width="16.6640625" style="4" bestFit="1" customWidth="1"/>
    <col min="14326" max="14326" width="7.33203125" style="4" bestFit="1" customWidth="1"/>
    <col min="14327" max="14327" width="18.5" style="4" bestFit="1" customWidth="1"/>
    <col min="14328" max="14328" width="7.33203125" style="4" bestFit="1" customWidth="1"/>
    <col min="14329" max="14329" width="18.5" style="4" bestFit="1" customWidth="1"/>
    <col min="14330" max="14330" width="7.33203125" style="4" bestFit="1" customWidth="1"/>
    <col min="14331" max="14331" width="18.5" style="4" bestFit="1" customWidth="1"/>
    <col min="14332" max="14332" width="7.33203125" style="4" bestFit="1" customWidth="1"/>
    <col min="14333" max="14333" width="18.5" style="4" bestFit="1" customWidth="1"/>
    <col min="14334" max="14334" width="7.33203125" style="4" bestFit="1" customWidth="1"/>
    <col min="14335" max="14335" width="18.5" style="4" customWidth="1"/>
    <col min="14336" max="14336" width="7.33203125" style="4" bestFit="1" customWidth="1"/>
    <col min="14337" max="14337" width="18.5" style="4" bestFit="1" customWidth="1"/>
    <col min="14338" max="14338" width="7.33203125" style="4" bestFit="1" customWidth="1"/>
    <col min="14339" max="14339" width="18.5" style="4" bestFit="1" customWidth="1"/>
    <col min="14340" max="14340" width="7.33203125" style="4" bestFit="1" customWidth="1"/>
    <col min="14341" max="14341" width="18.5" style="4" bestFit="1" customWidth="1"/>
    <col min="14342" max="14342" width="7.33203125" style="4" bestFit="1" customWidth="1"/>
    <col min="14343" max="14343" width="18.5" style="4" bestFit="1" customWidth="1"/>
    <col min="14344" max="14344" width="7.33203125" style="4" bestFit="1" customWidth="1"/>
    <col min="14345" max="14345" width="18.5" style="4" bestFit="1" customWidth="1"/>
    <col min="14346" max="14346" width="8.5" style="4" bestFit="1" customWidth="1"/>
    <col min="14347" max="14347" width="9.33203125" style="4"/>
    <col min="14348" max="14348" width="19.83203125" style="4" bestFit="1" customWidth="1"/>
    <col min="14349" max="14574" width="9.33203125" style="4"/>
    <col min="14575" max="14575" width="7.33203125" style="4" customWidth="1"/>
    <col min="14576" max="14576" width="30.83203125" style="4" customWidth="1"/>
    <col min="14577" max="14577" width="18.5" style="4" bestFit="1" customWidth="1"/>
    <col min="14578" max="14578" width="9.33203125" style="4" bestFit="1" customWidth="1"/>
    <col min="14579" max="14579" width="16.6640625" style="4" bestFit="1" customWidth="1"/>
    <col min="14580" max="14580" width="7.33203125" style="4" bestFit="1" customWidth="1"/>
    <col min="14581" max="14581" width="16.6640625" style="4" bestFit="1" customWidth="1"/>
    <col min="14582" max="14582" width="7.33203125" style="4" bestFit="1" customWidth="1"/>
    <col min="14583" max="14583" width="18.5" style="4" bestFit="1" customWidth="1"/>
    <col min="14584" max="14584" width="7.33203125" style="4" bestFit="1" customWidth="1"/>
    <col min="14585" max="14585" width="18.5" style="4" bestFit="1" customWidth="1"/>
    <col min="14586" max="14586" width="7.33203125" style="4" bestFit="1" customWidth="1"/>
    <col min="14587" max="14587" width="18.5" style="4" bestFit="1" customWidth="1"/>
    <col min="14588" max="14588" width="7.33203125" style="4" bestFit="1" customWidth="1"/>
    <col min="14589" max="14589" width="18.5" style="4" bestFit="1" customWidth="1"/>
    <col min="14590" max="14590" width="7.33203125" style="4" bestFit="1" customWidth="1"/>
    <col min="14591" max="14591" width="18.5" style="4" customWidth="1"/>
    <col min="14592" max="14592" width="7.33203125" style="4" bestFit="1" customWidth="1"/>
    <col min="14593" max="14593" width="18.5" style="4" bestFit="1" customWidth="1"/>
    <col min="14594" max="14594" width="7.33203125" style="4" bestFit="1" customWidth="1"/>
    <col min="14595" max="14595" width="18.5" style="4" bestFit="1" customWidth="1"/>
    <col min="14596" max="14596" width="7.33203125" style="4" bestFit="1" customWidth="1"/>
    <col min="14597" max="14597" width="18.5" style="4" bestFit="1" customWidth="1"/>
    <col min="14598" max="14598" width="7.33203125" style="4" bestFit="1" customWidth="1"/>
    <col min="14599" max="14599" width="18.5" style="4" bestFit="1" customWidth="1"/>
    <col min="14600" max="14600" width="7.33203125" style="4" bestFit="1" customWidth="1"/>
    <col min="14601" max="14601" width="18.5" style="4" bestFit="1" customWidth="1"/>
    <col min="14602" max="14602" width="8.5" style="4" bestFit="1" customWidth="1"/>
    <col min="14603" max="14603" width="9.33203125" style="4"/>
    <col min="14604" max="14604" width="19.83203125" style="4" bestFit="1" customWidth="1"/>
    <col min="14605" max="14830" width="9.33203125" style="4"/>
    <col min="14831" max="14831" width="7.33203125" style="4" customWidth="1"/>
    <col min="14832" max="14832" width="30.83203125" style="4" customWidth="1"/>
    <col min="14833" max="14833" width="18.5" style="4" bestFit="1" customWidth="1"/>
    <col min="14834" max="14834" width="9.33203125" style="4" bestFit="1" customWidth="1"/>
    <col min="14835" max="14835" width="16.6640625" style="4" bestFit="1" customWidth="1"/>
    <col min="14836" max="14836" width="7.33203125" style="4" bestFit="1" customWidth="1"/>
    <col min="14837" max="14837" width="16.6640625" style="4" bestFit="1" customWidth="1"/>
    <col min="14838" max="14838" width="7.33203125" style="4" bestFit="1" customWidth="1"/>
    <col min="14839" max="14839" width="18.5" style="4" bestFit="1" customWidth="1"/>
    <col min="14840" max="14840" width="7.33203125" style="4" bestFit="1" customWidth="1"/>
    <col min="14841" max="14841" width="18.5" style="4" bestFit="1" customWidth="1"/>
    <col min="14842" max="14842" width="7.33203125" style="4" bestFit="1" customWidth="1"/>
    <col min="14843" max="14843" width="18.5" style="4" bestFit="1" customWidth="1"/>
    <col min="14844" max="14844" width="7.33203125" style="4" bestFit="1" customWidth="1"/>
    <col min="14845" max="14845" width="18.5" style="4" bestFit="1" customWidth="1"/>
    <col min="14846" max="14846" width="7.33203125" style="4" bestFit="1" customWidth="1"/>
    <col min="14847" max="14847" width="18.5" style="4" customWidth="1"/>
    <col min="14848" max="14848" width="7.33203125" style="4" bestFit="1" customWidth="1"/>
    <col min="14849" max="14849" width="18.5" style="4" bestFit="1" customWidth="1"/>
    <col min="14850" max="14850" width="7.33203125" style="4" bestFit="1" customWidth="1"/>
    <col min="14851" max="14851" width="18.5" style="4" bestFit="1" customWidth="1"/>
    <col min="14852" max="14852" width="7.33203125" style="4" bestFit="1" customWidth="1"/>
    <col min="14853" max="14853" width="18.5" style="4" bestFit="1" customWidth="1"/>
    <col min="14854" max="14854" width="7.33203125" style="4" bestFit="1" customWidth="1"/>
    <col min="14855" max="14855" width="18.5" style="4" bestFit="1" customWidth="1"/>
    <col min="14856" max="14856" width="7.33203125" style="4" bestFit="1" customWidth="1"/>
    <col min="14857" max="14857" width="18.5" style="4" bestFit="1" customWidth="1"/>
    <col min="14858" max="14858" width="8.5" style="4" bestFit="1" customWidth="1"/>
    <col min="14859" max="14859" width="9.33203125" style="4"/>
    <col min="14860" max="14860" width="19.83203125" style="4" bestFit="1" customWidth="1"/>
    <col min="14861" max="15086" width="9.33203125" style="4"/>
    <col min="15087" max="15087" width="7.33203125" style="4" customWidth="1"/>
    <col min="15088" max="15088" width="30.83203125" style="4" customWidth="1"/>
    <col min="15089" max="15089" width="18.5" style="4" bestFit="1" customWidth="1"/>
    <col min="15090" max="15090" width="9.33203125" style="4" bestFit="1" customWidth="1"/>
    <col min="15091" max="15091" width="16.6640625" style="4" bestFit="1" customWidth="1"/>
    <col min="15092" max="15092" width="7.33203125" style="4" bestFit="1" customWidth="1"/>
    <col min="15093" max="15093" width="16.6640625" style="4" bestFit="1" customWidth="1"/>
    <col min="15094" max="15094" width="7.33203125" style="4" bestFit="1" customWidth="1"/>
    <col min="15095" max="15095" width="18.5" style="4" bestFit="1" customWidth="1"/>
    <col min="15096" max="15096" width="7.33203125" style="4" bestFit="1" customWidth="1"/>
    <col min="15097" max="15097" width="18.5" style="4" bestFit="1" customWidth="1"/>
    <col min="15098" max="15098" width="7.33203125" style="4" bestFit="1" customWidth="1"/>
    <col min="15099" max="15099" width="18.5" style="4" bestFit="1" customWidth="1"/>
    <col min="15100" max="15100" width="7.33203125" style="4" bestFit="1" customWidth="1"/>
    <col min="15101" max="15101" width="18.5" style="4" bestFit="1" customWidth="1"/>
    <col min="15102" max="15102" width="7.33203125" style="4" bestFit="1" customWidth="1"/>
    <col min="15103" max="15103" width="18.5" style="4" customWidth="1"/>
    <col min="15104" max="15104" width="7.33203125" style="4" bestFit="1" customWidth="1"/>
    <col min="15105" max="15105" width="18.5" style="4" bestFit="1" customWidth="1"/>
    <col min="15106" max="15106" width="7.33203125" style="4" bestFit="1" customWidth="1"/>
    <col min="15107" max="15107" width="18.5" style="4" bestFit="1" customWidth="1"/>
    <col min="15108" max="15108" width="7.33203125" style="4" bestFit="1" customWidth="1"/>
    <col min="15109" max="15109" width="18.5" style="4" bestFit="1" customWidth="1"/>
    <col min="15110" max="15110" width="7.33203125" style="4" bestFit="1" customWidth="1"/>
    <col min="15111" max="15111" width="18.5" style="4" bestFit="1" customWidth="1"/>
    <col min="15112" max="15112" width="7.33203125" style="4" bestFit="1" customWidth="1"/>
    <col min="15113" max="15113" width="18.5" style="4" bestFit="1" customWidth="1"/>
    <col min="15114" max="15114" width="8.5" style="4" bestFit="1" customWidth="1"/>
    <col min="15115" max="15115" width="9.33203125" style="4"/>
    <col min="15116" max="15116" width="19.83203125" style="4" bestFit="1" customWidth="1"/>
    <col min="15117" max="15342" width="9.33203125" style="4"/>
    <col min="15343" max="15343" width="7.33203125" style="4" customWidth="1"/>
    <col min="15344" max="15344" width="30.83203125" style="4" customWidth="1"/>
    <col min="15345" max="15345" width="18.5" style="4" bestFit="1" customWidth="1"/>
    <col min="15346" max="15346" width="9.33203125" style="4" bestFit="1" customWidth="1"/>
    <col min="15347" max="15347" width="16.6640625" style="4" bestFit="1" customWidth="1"/>
    <col min="15348" max="15348" width="7.33203125" style="4" bestFit="1" customWidth="1"/>
    <col min="15349" max="15349" width="16.6640625" style="4" bestFit="1" customWidth="1"/>
    <col min="15350" max="15350" width="7.33203125" style="4" bestFit="1" customWidth="1"/>
    <col min="15351" max="15351" width="18.5" style="4" bestFit="1" customWidth="1"/>
    <col min="15352" max="15352" width="7.33203125" style="4" bestFit="1" customWidth="1"/>
    <col min="15353" max="15353" width="18.5" style="4" bestFit="1" customWidth="1"/>
    <col min="15354" max="15354" width="7.33203125" style="4" bestFit="1" customWidth="1"/>
    <col min="15355" max="15355" width="18.5" style="4" bestFit="1" customWidth="1"/>
    <col min="15356" max="15356" width="7.33203125" style="4" bestFit="1" customWidth="1"/>
    <col min="15357" max="15357" width="18.5" style="4" bestFit="1" customWidth="1"/>
    <col min="15358" max="15358" width="7.33203125" style="4" bestFit="1" customWidth="1"/>
    <col min="15359" max="15359" width="18.5" style="4" customWidth="1"/>
    <col min="15360" max="15360" width="7.33203125" style="4" bestFit="1" customWidth="1"/>
    <col min="15361" max="15361" width="18.5" style="4" bestFit="1" customWidth="1"/>
    <col min="15362" max="15362" width="7.33203125" style="4" bestFit="1" customWidth="1"/>
    <col min="15363" max="15363" width="18.5" style="4" bestFit="1" customWidth="1"/>
    <col min="15364" max="15364" width="7.33203125" style="4" bestFit="1" customWidth="1"/>
    <col min="15365" max="15365" width="18.5" style="4" bestFit="1" customWidth="1"/>
    <col min="15366" max="15366" width="7.33203125" style="4" bestFit="1" customWidth="1"/>
    <col min="15367" max="15367" width="18.5" style="4" bestFit="1" customWidth="1"/>
    <col min="15368" max="15368" width="7.33203125" style="4" bestFit="1" customWidth="1"/>
    <col min="15369" max="15369" width="18.5" style="4" bestFit="1" customWidth="1"/>
    <col min="15370" max="15370" width="8.5" style="4" bestFit="1" customWidth="1"/>
    <col min="15371" max="15371" width="9.33203125" style="4"/>
    <col min="15372" max="15372" width="19.83203125" style="4" bestFit="1" customWidth="1"/>
    <col min="15373" max="15598" width="9.33203125" style="4"/>
    <col min="15599" max="15599" width="7.33203125" style="4" customWidth="1"/>
    <col min="15600" max="15600" width="30.83203125" style="4" customWidth="1"/>
    <col min="15601" max="15601" width="18.5" style="4" bestFit="1" customWidth="1"/>
    <col min="15602" max="15602" width="9.33203125" style="4" bestFit="1" customWidth="1"/>
    <col min="15603" max="15603" width="16.6640625" style="4" bestFit="1" customWidth="1"/>
    <col min="15604" max="15604" width="7.33203125" style="4" bestFit="1" customWidth="1"/>
    <col min="15605" max="15605" width="16.6640625" style="4" bestFit="1" customWidth="1"/>
    <col min="15606" max="15606" width="7.33203125" style="4" bestFit="1" customWidth="1"/>
    <col min="15607" max="15607" width="18.5" style="4" bestFit="1" customWidth="1"/>
    <col min="15608" max="15608" width="7.33203125" style="4" bestFit="1" customWidth="1"/>
    <col min="15609" max="15609" width="18.5" style="4" bestFit="1" customWidth="1"/>
    <col min="15610" max="15610" width="7.33203125" style="4" bestFit="1" customWidth="1"/>
    <col min="15611" max="15611" width="18.5" style="4" bestFit="1" customWidth="1"/>
    <col min="15612" max="15612" width="7.33203125" style="4" bestFit="1" customWidth="1"/>
    <col min="15613" max="15613" width="18.5" style="4" bestFit="1" customWidth="1"/>
    <col min="15614" max="15614" width="7.33203125" style="4" bestFit="1" customWidth="1"/>
    <col min="15615" max="15615" width="18.5" style="4" customWidth="1"/>
    <col min="15616" max="15616" width="7.33203125" style="4" bestFit="1" customWidth="1"/>
    <col min="15617" max="15617" width="18.5" style="4" bestFit="1" customWidth="1"/>
    <col min="15618" max="15618" width="7.33203125" style="4" bestFit="1" customWidth="1"/>
    <col min="15619" max="15619" width="18.5" style="4" bestFit="1" customWidth="1"/>
    <col min="15620" max="15620" width="7.33203125" style="4" bestFit="1" customWidth="1"/>
    <col min="15621" max="15621" width="18.5" style="4" bestFit="1" customWidth="1"/>
    <col min="15622" max="15622" width="7.33203125" style="4" bestFit="1" customWidth="1"/>
    <col min="15623" max="15623" width="18.5" style="4" bestFit="1" customWidth="1"/>
    <col min="15624" max="15624" width="7.33203125" style="4" bestFit="1" customWidth="1"/>
    <col min="15625" max="15625" width="18.5" style="4" bestFit="1" customWidth="1"/>
    <col min="15626" max="15626" width="8.5" style="4" bestFit="1" customWidth="1"/>
    <col min="15627" max="15627" width="9.33203125" style="4"/>
    <col min="15628" max="15628" width="19.83203125" style="4" bestFit="1" customWidth="1"/>
    <col min="15629" max="15854" width="9.33203125" style="4"/>
    <col min="15855" max="15855" width="7.33203125" style="4" customWidth="1"/>
    <col min="15856" max="15856" width="30.83203125" style="4" customWidth="1"/>
    <col min="15857" max="15857" width="18.5" style="4" bestFit="1" customWidth="1"/>
    <col min="15858" max="15858" width="9.33203125" style="4" bestFit="1" customWidth="1"/>
    <col min="15859" max="15859" width="16.6640625" style="4" bestFit="1" customWidth="1"/>
    <col min="15860" max="15860" width="7.33203125" style="4" bestFit="1" customWidth="1"/>
    <col min="15861" max="15861" width="16.6640625" style="4" bestFit="1" customWidth="1"/>
    <col min="15862" max="15862" width="7.33203125" style="4" bestFit="1" customWidth="1"/>
    <col min="15863" max="15863" width="18.5" style="4" bestFit="1" customWidth="1"/>
    <col min="15864" max="15864" width="7.33203125" style="4" bestFit="1" customWidth="1"/>
    <col min="15865" max="15865" width="18.5" style="4" bestFit="1" customWidth="1"/>
    <col min="15866" max="15866" width="7.33203125" style="4" bestFit="1" customWidth="1"/>
    <col min="15867" max="15867" width="18.5" style="4" bestFit="1" customWidth="1"/>
    <col min="15868" max="15868" width="7.33203125" style="4" bestFit="1" customWidth="1"/>
    <col min="15869" max="15869" width="18.5" style="4" bestFit="1" customWidth="1"/>
    <col min="15870" max="15870" width="7.33203125" style="4" bestFit="1" customWidth="1"/>
    <col min="15871" max="15871" width="18.5" style="4" customWidth="1"/>
    <col min="15872" max="15872" width="7.33203125" style="4" bestFit="1" customWidth="1"/>
    <col min="15873" max="15873" width="18.5" style="4" bestFit="1" customWidth="1"/>
    <col min="15874" max="15874" width="7.33203125" style="4" bestFit="1" customWidth="1"/>
    <col min="15875" max="15875" width="18.5" style="4" bestFit="1" customWidth="1"/>
    <col min="15876" max="15876" width="7.33203125" style="4" bestFit="1" customWidth="1"/>
    <col min="15877" max="15877" width="18.5" style="4" bestFit="1" customWidth="1"/>
    <col min="15878" max="15878" width="7.33203125" style="4" bestFit="1" customWidth="1"/>
    <col min="15879" max="15879" width="18.5" style="4" bestFit="1" customWidth="1"/>
    <col min="15880" max="15880" width="7.33203125" style="4" bestFit="1" customWidth="1"/>
    <col min="15881" max="15881" width="18.5" style="4" bestFit="1" customWidth="1"/>
    <col min="15882" max="15882" width="8.5" style="4" bestFit="1" customWidth="1"/>
    <col min="15883" max="15883" width="9.33203125" style="4"/>
    <col min="15884" max="15884" width="19.83203125" style="4" bestFit="1" customWidth="1"/>
    <col min="15885" max="16110" width="9.33203125" style="4"/>
    <col min="16111" max="16111" width="7.33203125" style="4" customWidth="1"/>
    <col min="16112" max="16112" width="30.83203125" style="4" customWidth="1"/>
    <col min="16113" max="16113" width="18.5" style="4" bestFit="1" customWidth="1"/>
    <col min="16114" max="16114" width="9.33203125" style="4" bestFit="1" customWidth="1"/>
    <col min="16115" max="16115" width="16.6640625" style="4" bestFit="1" customWidth="1"/>
    <col min="16116" max="16116" width="7.33203125" style="4" bestFit="1" customWidth="1"/>
    <col min="16117" max="16117" width="16.6640625" style="4" bestFit="1" customWidth="1"/>
    <col min="16118" max="16118" width="7.33203125" style="4" bestFit="1" customWidth="1"/>
    <col min="16119" max="16119" width="18.5" style="4" bestFit="1" customWidth="1"/>
    <col min="16120" max="16120" width="7.33203125" style="4" bestFit="1" customWidth="1"/>
    <col min="16121" max="16121" width="18.5" style="4" bestFit="1" customWidth="1"/>
    <col min="16122" max="16122" width="7.33203125" style="4" bestFit="1" customWidth="1"/>
    <col min="16123" max="16123" width="18.5" style="4" bestFit="1" customWidth="1"/>
    <col min="16124" max="16124" width="7.33203125" style="4" bestFit="1" customWidth="1"/>
    <col min="16125" max="16125" width="18.5" style="4" bestFit="1" customWidth="1"/>
    <col min="16126" max="16126" width="7.33203125" style="4" bestFit="1" customWidth="1"/>
    <col min="16127" max="16127" width="18.5" style="4" customWidth="1"/>
    <col min="16128" max="16128" width="7.33203125" style="4" bestFit="1" customWidth="1"/>
    <col min="16129" max="16129" width="18.5" style="4" bestFit="1" customWidth="1"/>
    <col min="16130" max="16130" width="7.33203125" style="4" bestFit="1" customWidth="1"/>
    <col min="16131" max="16131" width="18.5" style="4" bestFit="1" customWidth="1"/>
    <col min="16132" max="16132" width="7.33203125" style="4" bestFit="1" customWidth="1"/>
    <col min="16133" max="16133" width="18.5" style="4" bestFit="1" customWidth="1"/>
    <col min="16134" max="16134" width="7.33203125" style="4" bestFit="1" customWidth="1"/>
    <col min="16135" max="16135" width="18.5" style="4" bestFit="1" customWidth="1"/>
    <col min="16136" max="16136" width="7.33203125" style="4" bestFit="1" customWidth="1"/>
    <col min="16137" max="16137" width="18.5" style="4" bestFit="1" customWidth="1"/>
    <col min="16138" max="16138" width="8.5" style="4" bestFit="1" customWidth="1"/>
    <col min="16139" max="16139" width="9.33203125" style="4"/>
    <col min="16140" max="16140" width="19.83203125" style="4" bestFit="1" customWidth="1"/>
    <col min="16141" max="16384" width="9.33203125" style="4"/>
  </cols>
  <sheetData>
    <row r="1" spans="1:18" ht="17.25" customHeight="1" x14ac:dyDescent="0.25">
      <c r="A1" s="239" t="s">
        <v>88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8" ht="15.75" customHeight="1" x14ac:dyDescent="0.25">
      <c r="A2" s="223" t="s">
        <v>115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8" ht="15.75" customHeight="1" x14ac:dyDescent="0.2">
      <c r="A3" s="226" t="s">
        <v>114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8" ht="12.75" customHeight="1" x14ac:dyDescent="0.2">
      <c r="A4" s="169"/>
      <c r="B4" s="119"/>
      <c r="C4" s="120"/>
      <c r="D4" s="118"/>
      <c r="E4" s="118"/>
      <c r="F4" s="165"/>
      <c r="G4" s="118"/>
      <c r="H4" s="165"/>
      <c r="I4" s="118"/>
      <c r="J4" s="118"/>
    </row>
    <row r="5" spans="1:18" ht="12.75" customHeight="1" x14ac:dyDescent="0.2">
      <c r="A5" s="170"/>
      <c r="B5" s="119"/>
      <c r="C5" s="120"/>
      <c r="D5" s="118"/>
      <c r="E5" s="118"/>
      <c r="F5" s="165"/>
      <c r="G5" s="118"/>
      <c r="H5" s="165"/>
      <c r="I5" s="118"/>
      <c r="J5" s="118"/>
    </row>
    <row r="6" spans="1:18" ht="21.75" customHeight="1" x14ac:dyDescent="0.2">
      <c r="A6" s="240" t="s">
        <v>80</v>
      </c>
      <c r="B6" s="240"/>
      <c r="C6" s="240"/>
      <c r="D6" s="240"/>
      <c r="E6" s="240"/>
      <c r="F6" s="240"/>
      <c r="G6" s="240"/>
      <c r="H6" s="240"/>
      <c r="I6" s="240"/>
      <c r="J6" s="240"/>
      <c r="K6" s="121"/>
      <c r="L6" s="121"/>
      <c r="M6" s="121"/>
      <c r="N6" s="121"/>
      <c r="O6" s="121"/>
      <c r="P6" s="121"/>
      <c r="Q6" s="121"/>
      <c r="R6" s="121"/>
    </row>
    <row r="7" spans="1:18" x14ac:dyDescent="0.2">
      <c r="A7" s="122"/>
      <c r="B7" s="122"/>
      <c r="C7" s="118"/>
      <c r="D7" s="118"/>
      <c r="E7" s="118"/>
      <c r="F7" s="165"/>
      <c r="G7" s="118"/>
      <c r="H7" s="165"/>
      <c r="I7" s="118"/>
      <c r="J7" s="118"/>
    </row>
    <row r="8" spans="1:18" ht="13.5" thickBot="1" x14ac:dyDescent="0.25">
      <c r="A8" s="119"/>
      <c r="B8" s="119"/>
      <c r="C8" s="120"/>
      <c r="D8" s="123"/>
      <c r="E8" s="123"/>
      <c r="F8" s="166"/>
      <c r="G8" s="123"/>
      <c r="H8" s="166"/>
      <c r="I8" s="123"/>
      <c r="J8" s="123"/>
    </row>
    <row r="9" spans="1:18" ht="38.25" x14ac:dyDescent="0.2">
      <c r="A9" s="124" t="s">
        <v>2</v>
      </c>
      <c r="B9" s="125" t="s">
        <v>4</v>
      </c>
      <c r="C9" s="126" t="s">
        <v>81</v>
      </c>
      <c r="D9" s="127" t="s">
        <v>52</v>
      </c>
      <c r="E9" s="241" t="s">
        <v>82</v>
      </c>
      <c r="F9" s="242"/>
      <c r="G9" s="241" t="s">
        <v>83</v>
      </c>
      <c r="H9" s="242"/>
      <c r="I9" s="241" t="s">
        <v>84</v>
      </c>
      <c r="J9" s="242"/>
    </row>
    <row r="10" spans="1:18" x14ac:dyDescent="0.2">
      <c r="A10" s="128"/>
      <c r="B10" s="129"/>
      <c r="C10" s="130"/>
      <c r="D10" s="131"/>
      <c r="E10" s="132" t="s">
        <v>85</v>
      </c>
      <c r="F10" s="133" t="s">
        <v>86</v>
      </c>
      <c r="G10" s="132" t="s">
        <v>85</v>
      </c>
      <c r="H10" s="133" t="s">
        <v>86</v>
      </c>
      <c r="I10" s="132" t="s">
        <v>85</v>
      </c>
      <c r="J10" s="133" t="s">
        <v>86</v>
      </c>
    </row>
    <row r="11" spans="1:18" s="142" customFormat="1" ht="15.75" customHeight="1" x14ac:dyDescent="0.2">
      <c r="A11" s="134">
        <v>1</v>
      </c>
      <c r="B11" s="135" t="str">
        <f>'ORÇAMENTO '!C9</f>
        <v>SERVIÇOS PRELIMINARES</v>
      </c>
      <c r="C11" s="136">
        <f>'ORÇAMENTO '!I12</f>
        <v>4796.05</v>
      </c>
      <c r="D11" s="137">
        <f>C11/$C$17</f>
        <v>3.0648847746981706E-2</v>
      </c>
      <c r="E11" s="138">
        <f>F11*$C$11</f>
        <v>4796.05</v>
      </c>
      <c r="F11" s="139">
        <v>1</v>
      </c>
      <c r="G11" s="138">
        <f>H11*$C$11</f>
        <v>0</v>
      </c>
      <c r="H11" s="139">
        <v>0</v>
      </c>
      <c r="I11" s="138">
        <f>J11*$C$11</f>
        <v>0</v>
      </c>
      <c r="J11" s="139">
        <v>0</v>
      </c>
      <c r="K11" s="140"/>
      <c r="L11" s="141"/>
      <c r="M11" s="141"/>
    </row>
    <row r="12" spans="1:18" s="142" customFormat="1" ht="18.75" customHeight="1" x14ac:dyDescent="0.2">
      <c r="A12" s="134">
        <v>2</v>
      </c>
      <c r="B12" s="135" t="str">
        <f>'ORÇAMENTO '!C13</f>
        <v>CONCRETO ARMADO</v>
      </c>
      <c r="C12" s="136">
        <f>'ORÇAMENTO '!I21</f>
        <v>72887.45</v>
      </c>
      <c r="D12" s="137">
        <f>C12/$C$17</f>
        <v>0.46578254140714576</v>
      </c>
      <c r="E12" s="138">
        <f>F12*$C$12</f>
        <v>36443.724999999999</v>
      </c>
      <c r="F12" s="139">
        <v>0.5</v>
      </c>
      <c r="G12" s="138">
        <f>H12*$C$12</f>
        <v>36443.724999999999</v>
      </c>
      <c r="H12" s="139">
        <v>0.5</v>
      </c>
      <c r="I12" s="138">
        <f>J12*$C$12</f>
        <v>0</v>
      </c>
      <c r="J12" s="139">
        <v>0</v>
      </c>
      <c r="K12" s="140"/>
      <c r="L12" s="141"/>
      <c r="M12" s="141"/>
    </row>
    <row r="13" spans="1:18" s="142" customFormat="1" ht="16.5" customHeight="1" x14ac:dyDescent="0.2">
      <c r="A13" s="134">
        <v>3</v>
      </c>
      <c r="B13" s="135" t="str">
        <f>'ORÇAMENTO '!C22</f>
        <v>MURO SIMPLES</v>
      </c>
      <c r="C13" s="136">
        <f>'ORÇAMENTO '!I26</f>
        <v>32229.449999999997</v>
      </c>
      <c r="D13" s="137">
        <f t="shared" ref="D13:D16" si="0">C13/$C$17</f>
        <v>0.20596021851710458</v>
      </c>
      <c r="E13" s="138">
        <f>F13*$C$13</f>
        <v>6445.8899999999994</v>
      </c>
      <c r="F13" s="139">
        <v>0.2</v>
      </c>
      <c r="G13" s="138">
        <f>H13*$C$13</f>
        <v>19337.669999999998</v>
      </c>
      <c r="H13" s="139">
        <v>0.6</v>
      </c>
      <c r="I13" s="138">
        <f>J13*$C$13</f>
        <v>6445.8899999999994</v>
      </c>
      <c r="J13" s="139">
        <v>0.2</v>
      </c>
      <c r="K13" s="140"/>
      <c r="L13" s="141"/>
      <c r="M13" s="141"/>
    </row>
    <row r="14" spans="1:18" s="142" customFormat="1" ht="18" customHeight="1" x14ac:dyDescent="0.2">
      <c r="A14" s="134">
        <v>4</v>
      </c>
      <c r="B14" s="135" t="str">
        <f>'ORÇAMENTO '!C27</f>
        <v>SERVIÇOS COMPLEMENTARES</v>
      </c>
      <c r="C14" s="136">
        <f>'ORÇAMENTO '!I32</f>
        <v>5949.8099999999995</v>
      </c>
      <c r="D14" s="137">
        <f t="shared" si="0"/>
        <v>3.8021876505346941E-2</v>
      </c>
      <c r="E14" s="138">
        <f>F14*$C$14</f>
        <v>4164.8669999999993</v>
      </c>
      <c r="F14" s="139">
        <v>0.7</v>
      </c>
      <c r="G14" s="138">
        <f>H14*$C$14</f>
        <v>1784.9429999999998</v>
      </c>
      <c r="H14" s="139">
        <v>0.3</v>
      </c>
      <c r="I14" s="138">
        <f>J14*$C$14</f>
        <v>0</v>
      </c>
      <c r="J14" s="139">
        <v>0</v>
      </c>
      <c r="K14" s="140"/>
      <c r="L14" s="141"/>
      <c r="M14" s="141"/>
    </row>
    <row r="15" spans="1:18" s="142" customFormat="1" ht="18" customHeight="1" x14ac:dyDescent="0.2">
      <c r="A15" s="134">
        <v>5</v>
      </c>
      <c r="B15" s="135" t="str">
        <f>'ORÇAMENTO '!C33</f>
        <v xml:space="preserve"> ESCADA</v>
      </c>
      <c r="C15" s="136">
        <f>'ORÇAMENTO '!I40</f>
        <v>7511.8899999999994</v>
      </c>
      <c r="D15" s="137">
        <f t="shared" si="0"/>
        <v>4.8004247850225577E-2</v>
      </c>
      <c r="E15" s="138">
        <f>F15*$C$13</f>
        <v>0</v>
      </c>
      <c r="F15" s="139">
        <v>0</v>
      </c>
      <c r="G15" s="138">
        <f>H15*$C$15</f>
        <v>6760.701</v>
      </c>
      <c r="H15" s="139">
        <v>0.9</v>
      </c>
      <c r="I15" s="138">
        <f>J15*$C$15</f>
        <v>751.18899999999996</v>
      </c>
      <c r="J15" s="139">
        <v>0.1</v>
      </c>
      <c r="K15" s="140"/>
      <c r="L15" s="141"/>
      <c r="M15" s="141"/>
    </row>
    <row r="16" spans="1:18" s="142" customFormat="1" ht="18" customHeight="1" x14ac:dyDescent="0.2">
      <c r="A16" s="134">
        <v>6</v>
      </c>
      <c r="B16" s="135" t="str">
        <f>'ORÇAMENTO '!C41</f>
        <v>SERVIÇOS FINAIS</v>
      </c>
      <c r="C16" s="136">
        <f>'ORÇAMENTO '!I45</f>
        <v>33109.21</v>
      </c>
      <c r="D16" s="137">
        <f t="shared" si="0"/>
        <v>0.21158226797319546</v>
      </c>
      <c r="E16" s="138">
        <f>F16*$C$14</f>
        <v>0</v>
      </c>
      <c r="F16" s="139">
        <v>0</v>
      </c>
      <c r="G16" s="138">
        <f>H16*$C$14</f>
        <v>0</v>
      </c>
      <c r="H16" s="139">
        <v>0</v>
      </c>
      <c r="I16" s="138">
        <f>J16*$C$16</f>
        <v>33109.21</v>
      </c>
      <c r="J16" s="139">
        <v>1</v>
      </c>
      <c r="K16" s="140"/>
      <c r="L16" s="141"/>
      <c r="M16" s="141"/>
    </row>
    <row r="17" spans="1:12" s="142" customFormat="1" ht="13.5" customHeight="1" x14ac:dyDescent="0.2">
      <c r="A17" s="234" t="s">
        <v>42</v>
      </c>
      <c r="B17" s="235"/>
      <c r="C17" s="143">
        <f>SUM(C11:C16)</f>
        <v>156483.85999999999</v>
      </c>
      <c r="D17" s="144">
        <f>SUM(D11:D16)</f>
        <v>1</v>
      </c>
      <c r="E17" s="236">
        <f>SUM(E11:E16)</f>
        <v>51850.531999999999</v>
      </c>
      <c r="F17" s="237"/>
      <c r="G17" s="236">
        <f>SUM(G11:G16)</f>
        <v>64327.038999999997</v>
      </c>
      <c r="H17" s="237"/>
      <c r="I17" s="236">
        <f>SUM(I11:I16)</f>
        <v>40306.288999999997</v>
      </c>
      <c r="J17" s="237"/>
      <c r="L17" s="145"/>
    </row>
    <row r="18" spans="1:12" ht="8.25" customHeight="1" x14ac:dyDescent="0.2">
      <c r="A18" s="146"/>
      <c r="B18" s="147"/>
      <c r="C18" s="147"/>
      <c r="D18" s="148"/>
      <c r="E18" s="146"/>
      <c r="F18" s="167"/>
      <c r="G18" s="146"/>
      <c r="H18" s="167"/>
      <c r="I18" s="146"/>
      <c r="J18" s="148"/>
    </row>
    <row r="19" spans="1:12" ht="13.5" customHeight="1" thickBot="1" x14ac:dyDescent="0.25">
      <c r="A19" s="149" t="s">
        <v>87</v>
      </c>
      <c r="B19" s="150"/>
      <c r="C19" s="150"/>
      <c r="D19" s="151"/>
      <c r="E19" s="152">
        <f>E17</f>
        <v>51850.531999999999</v>
      </c>
      <c r="F19" s="153">
        <f>E19/$C$17</f>
        <v>0.33134747570771839</v>
      </c>
      <c r="G19" s="152">
        <f>E19+G17</f>
        <v>116177.571</v>
      </c>
      <c r="H19" s="153">
        <f>G19/$C$17</f>
        <v>0.74242526353836114</v>
      </c>
      <c r="I19" s="152">
        <f>I17+G19</f>
        <v>156483.85999999999</v>
      </c>
      <c r="J19" s="153">
        <f>I19/$C$17</f>
        <v>1</v>
      </c>
    </row>
    <row r="21" spans="1:12" x14ac:dyDescent="0.2">
      <c r="C21" s="154"/>
    </row>
    <row r="22" spans="1:12" x14ac:dyDescent="0.2">
      <c r="C22" s="154"/>
    </row>
    <row r="23" spans="1:12" x14ac:dyDescent="0.2">
      <c r="B23" s="155"/>
    </row>
    <row r="24" spans="1:12" ht="15.75" x14ac:dyDescent="0.25">
      <c r="F24" s="238"/>
      <c r="G24" s="238"/>
      <c r="H24" s="238"/>
      <c r="I24" s="238"/>
      <c r="K24" s="156"/>
    </row>
    <row r="25" spans="1:12" ht="15.75" x14ac:dyDescent="0.25">
      <c r="F25" s="193" t="s">
        <v>46</v>
      </c>
      <c r="G25" s="193"/>
      <c r="H25" s="193"/>
      <c r="I25" s="193"/>
      <c r="K25" s="156"/>
    </row>
    <row r="26" spans="1:12" ht="15.75" x14ac:dyDescent="0.25">
      <c r="C26" s="154"/>
      <c r="F26" s="193" t="s">
        <v>78</v>
      </c>
      <c r="G26" s="193"/>
      <c r="H26" s="193"/>
      <c r="I26" s="193"/>
      <c r="K26" s="156"/>
    </row>
    <row r="27" spans="1:12" ht="15.75" x14ac:dyDescent="0.25">
      <c r="F27" s="193" t="s">
        <v>79</v>
      </c>
      <c r="G27" s="193"/>
      <c r="H27" s="193"/>
      <c r="I27" s="193"/>
      <c r="K27" s="156"/>
    </row>
    <row r="29" spans="1:12" x14ac:dyDescent="0.2">
      <c r="C29" s="154"/>
    </row>
  </sheetData>
  <mergeCells count="15">
    <mergeCell ref="A1:J1"/>
    <mergeCell ref="A3:J3"/>
    <mergeCell ref="A6:J6"/>
    <mergeCell ref="A2:J2"/>
    <mergeCell ref="E9:F9"/>
    <mergeCell ref="G9:H9"/>
    <mergeCell ref="I9:J9"/>
    <mergeCell ref="F25:I25"/>
    <mergeCell ref="F26:I26"/>
    <mergeCell ref="F27:I27"/>
    <mergeCell ref="A17:B17"/>
    <mergeCell ref="E17:F17"/>
    <mergeCell ref="G17:H17"/>
    <mergeCell ref="I17:J17"/>
    <mergeCell ref="F24:I24"/>
  </mergeCells>
  <conditionalFormatting sqref="E11:J16">
    <cfRule type="cellIs" dxfId="3" priority="21" stopIfTrue="1" operator="greaterThan">
      <formula>0</formula>
    </cfRule>
    <cfRule type="cellIs" dxfId="2" priority="22" stopIfTrue="1" operator="greaterThan">
      <formula>0</formula>
    </cfRule>
  </conditionalFormatting>
  <conditionalFormatting sqref="F19 H19 J19">
    <cfRule type="cellIs" dxfId="1" priority="19" stopIfTrue="1" operator="greaterThan">
      <formula>0</formula>
    </cfRule>
    <cfRule type="cellIs" dxfId="0" priority="20" stopIfTrue="1" operator="greaterThan">
      <formula>0</formula>
    </cfRule>
  </conditionalFormatting>
  <printOptions horizontalCentered="1"/>
  <pageMargins left="0" right="0" top="0.78740157480314965" bottom="0.78740157480314965" header="0.51181102362204722" footer="0.51181102362204722"/>
  <pageSetup paperSize="9" scale="90" firstPageNumber="0" orientation="landscape" verticalDpi="300" r:id="rId1"/>
  <headerFooter alignWithMargins="0"/>
  <colBreaks count="1" manualBreakCount="1">
    <brk id="10" max="1048575" man="1"/>
  </colBreaks>
  <ignoredErrors>
    <ignoredError sqref="I14:I15 G14:G15 I19 E14:E15 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5"/>
  <sheetViews>
    <sheetView workbookViewId="0">
      <selection activeCell="N29" sqref="N29"/>
    </sheetView>
  </sheetViews>
  <sheetFormatPr defaultRowHeight="12.75" x14ac:dyDescent="0.2"/>
  <cols>
    <col min="1" max="1" width="9.33203125" style="69"/>
    <col min="2" max="2" width="7.33203125" style="69" bestFit="1" customWidth="1"/>
    <col min="3" max="3" width="47" style="69" customWidth="1"/>
    <col min="4" max="4" width="6.1640625" style="69" customWidth="1"/>
    <col min="5" max="5" width="12.6640625" style="69" customWidth="1"/>
    <col min="6" max="6" width="2.6640625" style="69" bestFit="1" customWidth="1"/>
    <col min="7" max="8" width="9.33203125" style="69"/>
    <col min="9" max="9" width="14.33203125" style="69" customWidth="1"/>
    <col min="10" max="11" width="9.33203125" style="69"/>
    <col min="12" max="12" width="12.83203125" style="69" customWidth="1"/>
    <col min="13" max="13" width="5" style="69" customWidth="1"/>
    <col min="14" max="14" width="9.33203125" style="69"/>
    <col min="15" max="15" width="14.33203125" style="69" customWidth="1"/>
    <col min="16" max="257" width="9.33203125" style="69"/>
    <col min="258" max="258" width="7.33203125" style="69" bestFit="1" customWidth="1"/>
    <col min="259" max="259" width="47" style="69" customWidth="1"/>
    <col min="260" max="260" width="6.1640625" style="69" customWidth="1"/>
    <col min="261" max="261" width="12.6640625" style="69" customWidth="1"/>
    <col min="262" max="262" width="2.6640625" style="69" bestFit="1" customWidth="1"/>
    <col min="263" max="264" width="9.33203125" style="69"/>
    <col min="265" max="265" width="14.33203125" style="69" customWidth="1"/>
    <col min="266" max="267" width="9.33203125" style="69"/>
    <col min="268" max="268" width="12.83203125" style="69" customWidth="1"/>
    <col min="269" max="269" width="5" style="69" customWidth="1"/>
    <col min="270" max="270" width="9.33203125" style="69"/>
    <col min="271" max="271" width="14.33203125" style="69" customWidth="1"/>
    <col min="272" max="513" width="9.33203125" style="69"/>
    <col min="514" max="514" width="7.33203125" style="69" bestFit="1" customWidth="1"/>
    <col min="515" max="515" width="47" style="69" customWidth="1"/>
    <col min="516" max="516" width="6.1640625" style="69" customWidth="1"/>
    <col min="517" max="517" width="12.6640625" style="69" customWidth="1"/>
    <col min="518" max="518" width="2.6640625" style="69" bestFit="1" customWidth="1"/>
    <col min="519" max="520" width="9.33203125" style="69"/>
    <col min="521" max="521" width="14.33203125" style="69" customWidth="1"/>
    <col min="522" max="523" width="9.33203125" style="69"/>
    <col min="524" max="524" width="12.83203125" style="69" customWidth="1"/>
    <col min="525" max="525" width="5" style="69" customWidth="1"/>
    <col min="526" max="526" width="9.33203125" style="69"/>
    <col min="527" max="527" width="14.33203125" style="69" customWidth="1"/>
    <col min="528" max="769" width="9.33203125" style="69"/>
    <col min="770" max="770" width="7.33203125" style="69" bestFit="1" customWidth="1"/>
    <col min="771" max="771" width="47" style="69" customWidth="1"/>
    <col min="772" max="772" width="6.1640625" style="69" customWidth="1"/>
    <col min="773" max="773" width="12.6640625" style="69" customWidth="1"/>
    <col min="774" max="774" width="2.6640625" style="69" bestFit="1" customWidth="1"/>
    <col min="775" max="776" width="9.33203125" style="69"/>
    <col min="777" max="777" width="14.33203125" style="69" customWidth="1"/>
    <col min="778" max="779" width="9.33203125" style="69"/>
    <col min="780" max="780" width="12.83203125" style="69" customWidth="1"/>
    <col min="781" max="781" width="5" style="69" customWidth="1"/>
    <col min="782" max="782" width="9.33203125" style="69"/>
    <col min="783" max="783" width="14.33203125" style="69" customWidth="1"/>
    <col min="784" max="1025" width="9.33203125" style="69"/>
    <col min="1026" max="1026" width="7.33203125" style="69" bestFit="1" customWidth="1"/>
    <col min="1027" max="1027" width="47" style="69" customWidth="1"/>
    <col min="1028" max="1028" width="6.1640625" style="69" customWidth="1"/>
    <col min="1029" max="1029" width="12.6640625" style="69" customWidth="1"/>
    <col min="1030" max="1030" width="2.6640625" style="69" bestFit="1" customWidth="1"/>
    <col min="1031" max="1032" width="9.33203125" style="69"/>
    <col min="1033" max="1033" width="14.33203125" style="69" customWidth="1"/>
    <col min="1034" max="1035" width="9.33203125" style="69"/>
    <col min="1036" max="1036" width="12.83203125" style="69" customWidth="1"/>
    <col min="1037" max="1037" width="5" style="69" customWidth="1"/>
    <col min="1038" max="1038" width="9.33203125" style="69"/>
    <col min="1039" max="1039" width="14.33203125" style="69" customWidth="1"/>
    <col min="1040" max="1281" width="9.33203125" style="69"/>
    <col min="1282" max="1282" width="7.33203125" style="69" bestFit="1" customWidth="1"/>
    <col min="1283" max="1283" width="47" style="69" customWidth="1"/>
    <col min="1284" max="1284" width="6.1640625" style="69" customWidth="1"/>
    <col min="1285" max="1285" width="12.6640625" style="69" customWidth="1"/>
    <col min="1286" max="1286" width="2.6640625" style="69" bestFit="1" customWidth="1"/>
    <col min="1287" max="1288" width="9.33203125" style="69"/>
    <col min="1289" max="1289" width="14.33203125" style="69" customWidth="1"/>
    <col min="1290" max="1291" width="9.33203125" style="69"/>
    <col min="1292" max="1292" width="12.83203125" style="69" customWidth="1"/>
    <col min="1293" max="1293" width="5" style="69" customWidth="1"/>
    <col min="1294" max="1294" width="9.33203125" style="69"/>
    <col min="1295" max="1295" width="14.33203125" style="69" customWidth="1"/>
    <col min="1296" max="1537" width="9.33203125" style="69"/>
    <col min="1538" max="1538" width="7.33203125" style="69" bestFit="1" customWidth="1"/>
    <col min="1539" max="1539" width="47" style="69" customWidth="1"/>
    <col min="1540" max="1540" width="6.1640625" style="69" customWidth="1"/>
    <col min="1541" max="1541" width="12.6640625" style="69" customWidth="1"/>
    <col min="1542" max="1542" width="2.6640625" style="69" bestFit="1" customWidth="1"/>
    <col min="1543" max="1544" width="9.33203125" style="69"/>
    <col min="1545" max="1545" width="14.33203125" style="69" customWidth="1"/>
    <col min="1546" max="1547" width="9.33203125" style="69"/>
    <col min="1548" max="1548" width="12.83203125" style="69" customWidth="1"/>
    <col min="1549" max="1549" width="5" style="69" customWidth="1"/>
    <col min="1550" max="1550" width="9.33203125" style="69"/>
    <col min="1551" max="1551" width="14.33203125" style="69" customWidth="1"/>
    <col min="1552" max="1793" width="9.33203125" style="69"/>
    <col min="1794" max="1794" width="7.33203125" style="69" bestFit="1" customWidth="1"/>
    <col min="1795" max="1795" width="47" style="69" customWidth="1"/>
    <col min="1796" max="1796" width="6.1640625" style="69" customWidth="1"/>
    <col min="1797" max="1797" width="12.6640625" style="69" customWidth="1"/>
    <col min="1798" max="1798" width="2.6640625" style="69" bestFit="1" customWidth="1"/>
    <col min="1799" max="1800" width="9.33203125" style="69"/>
    <col min="1801" max="1801" width="14.33203125" style="69" customWidth="1"/>
    <col min="1802" max="1803" width="9.33203125" style="69"/>
    <col min="1804" max="1804" width="12.83203125" style="69" customWidth="1"/>
    <col min="1805" max="1805" width="5" style="69" customWidth="1"/>
    <col min="1806" max="1806" width="9.33203125" style="69"/>
    <col min="1807" max="1807" width="14.33203125" style="69" customWidth="1"/>
    <col min="1808" max="2049" width="9.33203125" style="69"/>
    <col min="2050" max="2050" width="7.33203125" style="69" bestFit="1" customWidth="1"/>
    <col min="2051" max="2051" width="47" style="69" customWidth="1"/>
    <col min="2052" max="2052" width="6.1640625" style="69" customWidth="1"/>
    <col min="2053" max="2053" width="12.6640625" style="69" customWidth="1"/>
    <col min="2054" max="2054" width="2.6640625" style="69" bestFit="1" customWidth="1"/>
    <col min="2055" max="2056" width="9.33203125" style="69"/>
    <col min="2057" max="2057" width="14.33203125" style="69" customWidth="1"/>
    <col min="2058" max="2059" width="9.33203125" style="69"/>
    <col min="2060" max="2060" width="12.83203125" style="69" customWidth="1"/>
    <col min="2061" max="2061" width="5" style="69" customWidth="1"/>
    <col min="2062" max="2062" width="9.33203125" style="69"/>
    <col min="2063" max="2063" width="14.33203125" style="69" customWidth="1"/>
    <col min="2064" max="2305" width="9.33203125" style="69"/>
    <col min="2306" max="2306" width="7.33203125" style="69" bestFit="1" customWidth="1"/>
    <col min="2307" max="2307" width="47" style="69" customWidth="1"/>
    <col min="2308" max="2308" width="6.1640625" style="69" customWidth="1"/>
    <col min="2309" max="2309" width="12.6640625" style="69" customWidth="1"/>
    <col min="2310" max="2310" width="2.6640625" style="69" bestFit="1" customWidth="1"/>
    <col min="2311" max="2312" width="9.33203125" style="69"/>
    <col min="2313" max="2313" width="14.33203125" style="69" customWidth="1"/>
    <col min="2314" max="2315" width="9.33203125" style="69"/>
    <col min="2316" max="2316" width="12.83203125" style="69" customWidth="1"/>
    <col min="2317" max="2317" width="5" style="69" customWidth="1"/>
    <col min="2318" max="2318" width="9.33203125" style="69"/>
    <col min="2319" max="2319" width="14.33203125" style="69" customWidth="1"/>
    <col min="2320" max="2561" width="9.33203125" style="69"/>
    <col min="2562" max="2562" width="7.33203125" style="69" bestFit="1" customWidth="1"/>
    <col min="2563" max="2563" width="47" style="69" customWidth="1"/>
    <col min="2564" max="2564" width="6.1640625" style="69" customWidth="1"/>
    <col min="2565" max="2565" width="12.6640625" style="69" customWidth="1"/>
    <col min="2566" max="2566" width="2.6640625" style="69" bestFit="1" customWidth="1"/>
    <col min="2567" max="2568" width="9.33203125" style="69"/>
    <col min="2569" max="2569" width="14.33203125" style="69" customWidth="1"/>
    <col min="2570" max="2571" width="9.33203125" style="69"/>
    <col min="2572" max="2572" width="12.83203125" style="69" customWidth="1"/>
    <col min="2573" max="2573" width="5" style="69" customWidth="1"/>
    <col min="2574" max="2574" width="9.33203125" style="69"/>
    <col min="2575" max="2575" width="14.33203125" style="69" customWidth="1"/>
    <col min="2576" max="2817" width="9.33203125" style="69"/>
    <col min="2818" max="2818" width="7.33203125" style="69" bestFit="1" customWidth="1"/>
    <col min="2819" max="2819" width="47" style="69" customWidth="1"/>
    <col min="2820" max="2820" width="6.1640625" style="69" customWidth="1"/>
    <col min="2821" max="2821" width="12.6640625" style="69" customWidth="1"/>
    <col min="2822" max="2822" width="2.6640625" style="69" bestFit="1" customWidth="1"/>
    <col min="2823" max="2824" width="9.33203125" style="69"/>
    <col min="2825" max="2825" width="14.33203125" style="69" customWidth="1"/>
    <col min="2826" max="2827" width="9.33203125" style="69"/>
    <col min="2828" max="2828" width="12.83203125" style="69" customWidth="1"/>
    <col min="2829" max="2829" width="5" style="69" customWidth="1"/>
    <col min="2830" max="2830" width="9.33203125" style="69"/>
    <col min="2831" max="2831" width="14.33203125" style="69" customWidth="1"/>
    <col min="2832" max="3073" width="9.33203125" style="69"/>
    <col min="3074" max="3074" width="7.33203125" style="69" bestFit="1" customWidth="1"/>
    <col min="3075" max="3075" width="47" style="69" customWidth="1"/>
    <col min="3076" max="3076" width="6.1640625" style="69" customWidth="1"/>
    <col min="3077" max="3077" width="12.6640625" style="69" customWidth="1"/>
    <col min="3078" max="3078" width="2.6640625" style="69" bestFit="1" customWidth="1"/>
    <col min="3079" max="3080" width="9.33203125" style="69"/>
    <col min="3081" max="3081" width="14.33203125" style="69" customWidth="1"/>
    <col min="3082" max="3083" width="9.33203125" style="69"/>
    <col min="3084" max="3084" width="12.83203125" style="69" customWidth="1"/>
    <col min="3085" max="3085" width="5" style="69" customWidth="1"/>
    <col min="3086" max="3086" width="9.33203125" style="69"/>
    <col min="3087" max="3087" width="14.33203125" style="69" customWidth="1"/>
    <col min="3088" max="3329" width="9.33203125" style="69"/>
    <col min="3330" max="3330" width="7.33203125" style="69" bestFit="1" customWidth="1"/>
    <col min="3331" max="3331" width="47" style="69" customWidth="1"/>
    <col min="3332" max="3332" width="6.1640625" style="69" customWidth="1"/>
    <col min="3333" max="3333" width="12.6640625" style="69" customWidth="1"/>
    <col min="3334" max="3334" width="2.6640625" style="69" bestFit="1" customWidth="1"/>
    <col min="3335" max="3336" width="9.33203125" style="69"/>
    <col min="3337" max="3337" width="14.33203125" style="69" customWidth="1"/>
    <col min="3338" max="3339" width="9.33203125" style="69"/>
    <col min="3340" max="3340" width="12.83203125" style="69" customWidth="1"/>
    <col min="3341" max="3341" width="5" style="69" customWidth="1"/>
    <col min="3342" max="3342" width="9.33203125" style="69"/>
    <col min="3343" max="3343" width="14.33203125" style="69" customWidth="1"/>
    <col min="3344" max="3585" width="9.33203125" style="69"/>
    <col min="3586" max="3586" width="7.33203125" style="69" bestFit="1" customWidth="1"/>
    <col min="3587" max="3587" width="47" style="69" customWidth="1"/>
    <col min="3588" max="3588" width="6.1640625" style="69" customWidth="1"/>
    <col min="3589" max="3589" width="12.6640625" style="69" customWidth="1"/>
    <col min="3590" max="3590" width="2.6640625" style="69" bestFit="1" customWidth="1"/>
    <col min="3591" max="3592" width="9.33203125" style="69"/>
    <col min="3593" max="3593" width="14.33203125" style="69" customWidth="1"/>
    <col min="3594" max="3595" width="9.33203125" style="69"/>
    <col min="3596" max="3596" width="12.83203125" style="69" customWidth="1"/>
    <col min="3597" max="3597" width="5" style="69" customWidth="1"/>
    <col min="3598" max="3598" width="9.33203125" style="69"/>
    <col min="3599" max="3599" width="14.33203125" style="69" customWidth="1"/>
    <col min="3600" max="3841" width="9.33203125" style="69"/>
    <col min="3842" max="3842" width="7.33203125" style="69" bestFit="1" customWidth="1"/>
    <col min="3843" max="3843" width="47" style="69" customWidth="1"/>
    <col min="3844" max="3844" width="6.1640625" style="69" customWidth="1"/>
    <col min="3845" max="3845" width="12.6640625" style="69" customWidth="1"/>
    <col min="3846" max="3846" width="2.6640625" style="69" bestFit="1" customWidth="1"/>
    <col min="3847" max="3848" width="9.33203125" style="69"/>
    <col min="3849" max="3849" width="14.33203125" style="69" customWidth="1"/>
    <col min="3850" max="3851" width="9.33203125" style="69"/>
    <col min="3852" max="3852" width="12.83203125" style="69" customWidth="1"/>
    <col min="3853" max="3853" width="5" style="69" customWidth="1"/>
    <col min="3854" max="3854" width="9.33203125" style="69"/>
    <col min="3855" max="3855" width="14.33203125" style="69" customWidth="1"/>
    <col min="3856" max="4097" width="9.33203125" style="69"/>
    <col min="4098" max="4098" width="7.33203125" style="69" bestFit="1" customWidth="1"/>
    <col min="4099" max="4099" width="47" style="69" customWidth="1"/>
    <col min="4100" max="4100" width="6.1640625" style="69" customWidth="1"/>
    <col min="4101" max="4101" width="12.6640625" style="69" customWidth="1"/>
    <col min="4102" max="4102" width="2.6640625" style="69" bestFit="1" customWidth="1"/>
    <col min="4103" max="4104" width="9.33203125" style="69"/>
    <col min="4105" max="4105" width="14.33203125" style="69" customWidth="1"/>
    <col min="4106" max="4107" width="9.33203125" style="69"/>
    <col min="4108" max="4108" width="12.83203125" style="69" customWidth="1"/>
    <col min="4109" max="4109" width="5" style="69" customWidth="1"/>
    <col min="4110" max="4110" width="9.33203125" style="69"/>
    <col min="4111" max="4111" width="14.33203125" style="69" customWidth="1"/>
    <col min="4112" max="4353" width="9.33203125" style="69"/>
    <col min="4354" max="4354" width="7.33203125" style="69" bestFit="1" customWidth="1"/>
    <col min="4355" max="4355" width="47" style="69" customWidth="1"/>
    <col min="4356" max="4356" width="6.1640625" style="69" customWidth="1"/>
    <col min="4357" max="4357" width="12.6640625" style="69" customWidth="1"/>
    <col min="4358" max="4358" width="2.6640625" style="69" bestFit="1" customWidth="1"/>
    <col min="4359" max="4360" width="9.33203125" style="69"/>
    <col min="4361" max="4361" width="14.33203125" style="69" customWidth="1"/>
    <col min="4362" max="4363" width="9.33203125" style="69"/>
    <col min="4364" max="4364" width="12.83203125" style="69" customWidth="1"/>
    <col min="4365" max="4365" width="5" style="69" customWidth="1"/>
    <col min="4366" max="4366" width="9.33203125" style="69"/>
    <col min="4367" max="4367" width="14.33203125" style="69" customWidth="1"/>
    <col min="4368" max="4609" width="9.33203125" style="69"/>
    <col min="4610" max="4610" width="7.33203125" style="69" bestFit="1" customWidth="1"/>
    <col min="4611" max="4611" width="47" style="69" customWidth="1"/>
    <col min="4612" max="4612" width="6.1640625" style="69" customWidth="1"/>
    <col min="4613" max="4613" width="12.6640625" style="69" customWidth="1"/>
    <col min="4614" max="4614" width="2.6640625" style="69" bestFit="1" customWidth="1"/>
    <col min="4615" max="4616" width="9.33203125" style="69"/>
    <col min="4617" max="4617" width="14.33203125" style="69" customWidth="1"/>
    <col min="4618" max="4619" width="9.33203125" style="69"/>
    <col min="4620" max="4620" width="12.83203125" style="69" customWidth="1"/>
    <col min="4621" max="4621" width="5" style="69" customWidth="1"/>
    <col min="4622" max="4622" width="9.33203125" style="69"/>
    <col min="4623" max="4623" width="14.33203125" style="69" customWidth="1"/>
    <col min="4624" max="4865" width="9.33203125" style="69"/>
    <col min="4866" max="4866" width="7.33203125" style="69" bestFit="1" customWidth="1"/>
    <col min="4867" max="4867" width="47" style="69" customWidth="1"/>
    <col min="4868" max="4868" width="6.1640625" style="69" customWidth="1"/>
    <col min="4869" max="4869" width="12.6640625" style="69" customWidth="1"/>
    <col min="4870" max="4870" width="2.6640625" style="69" bestFit="1" customWidth="1"/>
    <col min="4871" max="4872" width="9.33203125" style="69"/>
    <col min="4873" max="4873" width="14.33203125" style="69" customWidth="1"/>
    <col min="4874" max="4875" width="9.33203125" style="69"/>
    <col min="4876" max="4876" width="12.83203125" style="69" customWidth="1"/>
    <col min="4877" max="4877" width="5" style="69" customWidth="1"/>
    <col min="4878" max="4878" width="9.33203125" style="69"/>
    <col min="4879" max="4879" width="14.33203125" style="69" customWidth="1"/>
    <col min="4880" max="5121" width="9.33203125" style="69"/>
    <col min="5122" max="5122" width="7.33203125" style="69" bestFit="1" customWidth="1"/>
    <col min="5123" max="5123" width="47" style="69" customWidth="1"/>
    <col min="5124" max="5124" width="6.1640625" style="69" customWidth="1"/>
    <col min="5125" max="5125" width="12.6640625" style="69" customWidth="1"/>
    <col min="5126" max="5126" width="2.6640625" style="69" bestFit="1" customWidth="1"/>
    <col min="5127" max="5128" width="9.33203125" style="69"/>
    <col min="5129" max="5129" width="14.33203125" style="69" customWidth="1"/>
    <col min="5130" max="5131" width="9.33203125" style="69"/>
    <col min="5132" max="5132" width="12.83203125" style="69" customWidth="1"/>
    <col min="5133" max="5133" width="5" style="69" customWidth="1"/>
    <col min="5134" max="5134" width="9.33203125" style="69"/>
    <col min="5135" max="5135" width="14.33203125" style="69" customWidth="1"/>
    <col min="5136" max="5377" width="9.33203125" style="69"/>
    <col min="5378" max="5378" width="7.33203125" style="69" bestFit="1" customWidth="1"/>
    <col min="5379" max="5379" width="47" style="69" customWidth="1"/>
    <col min="5380" max="5380" width="6.1640625" style="69" customWidth="1"/>
    <col min="5381" max="5381" width="12.6640625" style="69" customWidth="1"/>
    <col min="5382" max="5382" width="2.6640625" style="69" bestFit="1" customWidth="1"/>
    <col min="5383" max="5384" width="9.33203125" style="69"/>
    <col min="5385" max="5385" width="14.33203125" style="69" customWidth="1"/>
    <col min="5386" max="5387" width="9.33203125" style="69"/>
    <col min="5388" max="5388" width="12.83203125" style="69" customWidth="1"/>
    <col min="5389" max="5389" width="5" style="69" customWidth="1"/>
    <col min="5390" max="5390" width="9.33203125" style="69"/>
    <col min="5391" max="5391" width="14.33203125" style="69" customWidth="1"/>
    <col min="5392" max="5633" width="9.33203125" style="69"/>
    <col min="5634" max="5634" width="7.33203125" style="69" bestFit="1" customWidth="1"/>
    <col min="5635" max="5635" width="47" style="69" customWidth="1"/>
    <col min="5636" max="5636" width="6.1640625" style="69" customWidth="1"/>
    <col min="5637" max="5637" width="12.6640625" style="69" customWidth="1"/>
    <col min="5638" max="5638" width="2.6640625" style="69" bestFit="1" customWidth="1"/>
    <col min="5639" max="5640" width="9.33203125" style="69"/>
    <col min="5641" max="5641" width="14.33203125" style="69" customWidth="1"/>
    <col min="5642" max="5643" width="9.33203125" style="69"/>
    <col min="5644" max="5644" width="12.83203125" style="69" customWidth="1"/>
    <col min="5645" max="5645" width="5" style="69" customWidth="1"/>
    <col min="5646" max="5646" width="9.33203125" style="69"/>
    <col min="5647" max="5647" width="14.33203125" style="69" customWidth="1"/>
    <col min="5648" max="5889" width="9.33203125" style="69"/>
    <col min="5890" max="5890" width="7.33203125" style="69" bestFit="1" customWidth="1"/>
    <col min="5891" max="5891" width="47" style="69" customWidth="1"/>
    <col min="5892" max="5892" width="6.1640625" style="69" customWidth="1"/>
    <col min="5893" max="5893" width="12.6640625" style="69" customWidth="1"/>
    <col min="5894" max="5894" width="2.6640625" style="69" bestFit="1" customWidth="1"/>
    <col min="5895" max="5896" width="9.33203125" style="69"/>
    <col min="5897" max="5897" width="14.33203125" style="69" customWidth="1"/>
    <col min="5898" max="5899" width="9.33203125" style="69"/>
    <col min="5900" max="5900" width="12.83203125" style="69" customWidth="1"/>
    <col min="5901" max="5901" width="5" style="69" customWidth="1"/>
    <col min="5902" max="5902" width="9.33203125" style="69"/>
    <col min="5903" max="5903" width="14.33203125" style="69" customWidth="1"/>
    <col min="5904" max="6145" width="9.33203125" style="69"/>
    <col min="6146" max="6146" width="7.33203125" style="69" bestFit="1" customWidth="1"/>
    <col min="6147" max="6147" width="47" style="69" customWidth="1"/>
    <col min="6148" max="6148" width="6.1640625" style="69" customWidth="1"/>
    <col min="6149" max="6149" width="12.6640625" style="69" customWidth="1"/>
    <col min="6150" max="6150" width="2.6640625" style="69" bestFit="1" customWidth="1"/>
    <col min="6151" max="6152" width="9.33203125" style="69"/>
    <col min="6153" max="6153" width="14.33203125" style="69" customWidth="1"/>
    <col min="6154" max="6155" width="9.33203125" style="69"/>
    <col min="6156" max="6156" width="12.83203125" style="69" customWidth="1"/>
    <col min="6157" max="6157" width="5" style="69" customWidth="1"/>
    <col min="6158" max="6158" width="9.33203125" style="69"/>
    <col min="6159" max="6159" width="14.33203125" style="69" customWidth="1"/>
    <col min="6160" max="6401" width="9.33203125" style="69"/>
    <col min="6402" max="6402" width="7.33203125" style="69" bestFit="1" customWidth="1"/>
    <col min="6403" max="6403" width="47" style="69" customWidth="1"/>
    <col min="6404" max="6404" width="6.1640625" style="69" customWidth="1"/>
    <col min="6405" max="6405" width="12.6640625" style="69" customWidth="1"/>
    <col min="6406" max="6406" width="2.6640625" style="69" bestFit="1" customWidth="1"/>
    <col min="6407" max="6408" width="9.33203125" style="69"/>
    <col min="6409" max="6409" width="14.33203125" style="69" customWidth="1"/>
    <col min="6410" max="6411" width="9.33203125" style="69"/>
    <col min="6412" max="6412" width="12.83203125" style="69" customWidth="1"/>
    <col min="6413" max="6413" width="5" style="69" customWidth="1"/>
    <col min="6414" max="6414" width="9.33203125" style="69"/>
    <col min="6415" max="6415" width="14.33203125" style="69" customWidth="1"/>
    <col min="6416" max="6657" width="9.33203125" style="69"/>
    <col min="6658" max="6658" width="7.33203125" style="69" bestFit="1" customWidth="1"/>
    <col min="6659" max="6659" width="47" style="69" customWidth="1"/>
    <col min="6660" max="6660" width="6.1640625" style="69" customWidth="1"/>
    <col min="6661" max="6661" width="12.6640625" style="69" customWidth="1"/>
    <col min="6662" max="6662" width="2.6640625" style="69" bestFit="1" customWidth="1"/>
    <col min="6663" max="6664" width="9.33203125" style="69"/>
    <col min="6665" max="6665" width="14.33203125" style="69" customWidth="1"/>
    <col min="6666" max="6667" width="9.33203125" style="69"/>
    <col min="6668" max="6668" width="12.83203125" style="69" customWidth="1"/>
    <col min="6669" max="6669" width="5" style="69" customWidth="1"/>
    <col min="6670" max="6670" width="9.33203125" style="69"/>
    <col min="6671" max="6671" width="14.33203125" style="69" customWidth="1"/>
    <col min="6672" max="6913" width="9.33203125" style="69"/>
    <col min="6914" max="6914" width="7.33203125" style="69" bestFit="1" customWidth="1"/>
    <col min="6915" max="6915" width="47" style="69" customWidth="1"/>
    <col min="6916" max="6916" width="6.1640625" style="69" customWidth="1"/>
    <col min="6917" max="6917" width="12.6640625" style="69" customWidth="1"/>
    <col min="6918" max="6918" width="2.6640625" style="69" bestFit="1" customWidth="1"/>
    <col min="6919" max="6920" width="9.33203125" style="69"/>
    <col min="6921" max="6921" width="14.33203125" style="69" customWidth="1"/>
    <col min="6922" max="6923" width="9.33203125" style="69"/>
    <col min="6924" max="6924" width="12.83203125" style="69" customWidth="1"/>
    <col min="6925" max="6925" width="5" style="69" customWidth="1"/>
    <col min="6926" max="6926" width="9.33203125" style="69"/>
    <col min="6927" max="6927" width="14.33203125" style="69" customWidth="1"/>
    <col min="6928" max="7169" width="9.33203125" style="69"/>
    <col min="7170" max="7170" width="7.33203125" style="69" bestFit="1" customWidth="1"/>
    <col min="7171" max="7171" width="47" style="69" customWidth="1"/>
    <col min="7172" max="7172" width="6.1640625" style="69" customWidth="1"/>
    <col min="7173" max="7173" width="12.6640625" style="69" customWidth="1"/>
    <col min="7174" max="7174" width="2.6640625" style="69" bestFit="1" customWidth="1"/>
    <col min="7175" max="7176" width="9.33203125" style="69"/>
    <col min="7177" max="7177" width="14.33203125" style="69" customWidth="1"/>
    <col min="7178" max="7179" width="9.33203125" style="69"/>
    <col min="7180" max="7180" width="12.83203125" style="69" customWidth="1"/>
    <col min="7181" max="7181" width="5" style="69" customWidth="1"/>
    <col min="7182" max="7182" width="9.33203125" style="69"/>
    <col min="7183" max="7183" width="14.33203125" style="69" customWidth="1"/>
    <col min="7184" max="7425" width="9.33203125" style="69"/>
    <col min="7426" max="7426" width="7.33203125" style="69" bestFit="1" customWidth="1"/>
    <col min="7427" max="7427" width="47" style="69" customWidth="1"/>
    <col min="7428" max="7428" width="6.1640625" style="69" customWidth="1"/>
    <col min="7429" max="7429" width="12.6640625" style="69" customWidth="1"/>
    <col min="7430" max="7430" width="2.6640625" style="69" bestFit="1" customWidth="1"/>
    <col min="7431" max="7432" width="9.33203125" style="69"/>
    <col min="7433" max="7433" width="14.33203125" style="69" customWidth="1"/>
    <col min="7434" max="7435" width="9.33203125" style="69"/>
    <col min="7436" max="7436" width="12.83203125" style="69" customWidth="1"/>
    <col min="7437" max="7437" width="5" style="69" customWidth="1"/>
    <col min="7438" max="7438" width="9.33203125" style="69"/>
    <col min="7439" max="7439" width="14.33203125" style="69" customWidth="1"/>
    <col min="7440" max="7681" width="9.33203125" style="69"/>
    <col min="7682" max="7682" width="7.33203125" style="69" bestFit="1" customWidth="1"/>
    <col min="7683" max="7683" width="47" style="69" customWidth="1"/>
    <col min="7684" max="7684" width="6.1640625" style="69" customWidth="1"/>
    <col min="7685" max="7685" width="12.6640625" style="69" customWidth="1"/>
    <col min="7686" max="7686" width="2.6640625" style="69" bestFit="1" customWidth="1"/>
    <col min="7687" max="7688" width="9.33203125" style="69"/>
    <col min="7689" max="7689" width="14.33203125" style="69" customWidth="1"/>
    <col min="7690" max="7691" width="9.33203125" style="69"/>
    <col min="7692" max="7692" width="12.83203125" style="69" customWidth="1"/>
    <col min="7693" max="7693" width="5" style="69" customWidth="1"/>
    <col min="7694" max="7694" width="9.33203125" style="69"/>
    <col min="7695" max="7695" width="14.33203125" style="69" customWidth="1"/>
    <col min="7696" max="7937" width="9.33203125" style="69"/>
    <col min="7938" max="7938" width="7.33203125" style="69" bestFit="1" customWidth="1"/>
    <col min="7939" max="7939" width="47" style="69" customWidth="1"/>
    <col min="7940" max="7940" width="6.1640625" style="69" customWidth="1"/>
    <col min="7941" max="7941" width="12.6640625" style="69" customWidth="1"/>
    <col min="7942" max="7942" width="2.6640625" style="69" bestFit="1" customWidth="1"/>
    <col min="7943" max="7944" width="9.33203125" style="69"/>
    <col min="7945" max="7945" width="14.33203125" style="69" customWidth="1"/>
    <col min="7946" max="7947" width="9.33203125" style="69"/>
    <col min="7948" max="7948" width="12.83203125" style="69" customWidth="1"/>
    <col min="7949" max="7949" width="5" style="69" customWidth="1"/>
    <col min="7950" max="7950" width="9.33203125" style="69"/>
    <col min="7951" max="7951" width="14.33203125" style="69" customWidth="1"/>
    <col min="7952" max="8193" width="9.33203125" style="69"/>
    <col min="8194" max="8194" width="7.33203125" style="69" bestFit="1" customWidth="1"/>
    <col min="8195" max="8195" width="47" style="69" customWidth="1"/>
    <col min="8196" max="8196" width="6.1640625" style="69" customWidth="1"/>
    <col min="8197" max="8197" width="12.6640625" style="69" customWidth="1"/>
    <col min="8198" max="8198" width="2.6640625" style="69" bestFit="1" customWidth="1"/>
    <col min="8199" max="8200" width="9.33203125" style="69"/>
    <col min="8201" max="8201" width="14.33203125" style="69" customWidth="1"/>
    <col min="8202" max="8203" width="9.33203125" style="69"/>
    <col min="8204" max="8204" width="12.83203125" style="69" customWidth="1"/>
    <col min="8205" max="8205" width="5" style="69" customWidth="1"/>
    <col min="8206" max="8206" width="9.33203125" style="69"/>
    <col min="8207" max="8207" width="14.33203125" style="69" customWidth="1"/>
    <col min="8208" max="8449" width="9.33203125" style="69"/>
    <col min="8450" max="8450" width="7.33203125" style="69" bestFit="1" customWidth="1"/>
    <col min="8451" max="8451" width="47" style="69" customWidth="1"/>
    <col min="8452" max="8452" width="6.1640625" style="69" customWidth="1"/>
    <col min="8453" max="8453" width="12.6640625" style="69" customWidth="1"/>
    <col min="8454" max="8454" width="2.6640625" style="69" bestFit="1" customWidth="1"/>
    <col min="8455" max="8456" width="9.33203125" style="69"/>
    <col min="8457" max="8457" width="14.33203125" style="69" customWidth="1"/>
    <col min="8458" max="8459" width="9.33203125" style="69"/>
    <col min="8460" max="8460" width="12.83203125" style="69" customWidth="1"/>
    <col min="8461" max="8461" width="5" style="69" customWidth="1"/>
    <col min="8462" max="8462" width="9.33203125" style="69"/>
    <col min="8463" max="8463" width="14.33203125" style="69" customWidth="1"/>
    <col min="8464" max="8705" width="9.33203125" style="69"/>
    <col min="8706" max="8706" width="7.33203125" style="69" bestFit="1" customWidth="1"/>
    <col min="8707" max="8707" width="47" style="69" customWidth="1"/>
    <col min="8708" max="8708" width="6.1640625" style="69" customWidth="1"/>
    <col min="8709" max="8709" width="12.6640625" style="69" customWidth="1"/>
    <col min="8710" max="8710" width="2.6640625" style="69" bestFit="1" customWidth="1"/>
    <col min="8711" max="8712" width="9.33203125" style="69"/>
    <col min="8713" max="8713" width="14.33203125" style="69" customWidth="1"/>
    <col min="8714" max="8715" width="9.33203125" style="69"/>
    <col min="8716" max="8716" width="12.83203125" style="69" customWidth="1"/>
    <col min="8717" max="8717" width="5" style="69" customWidth="1"/>
    <col min="8718" max="8718" width="9.33203125" style="69"/>
    <col min="8719" max="8719" width="14.33203125" style="69" customWidth="1"/>
    <col min="8720" max="8961" width="9.33203125" style="69"/>
    <col min="8962" max="8962" width="7.33203125" style="69" bestFit="1" customWidth="1"/>
    <col min="8963" max="8963" width="47" style="69" customWidth="1"/>
    <col min="8964" max="8964" width="6.1640625" style="69" customWidth="1"/>
    <col min="8965" max="8965" width="12.6640625" style="69" customWidth="1"/>
    <col min="8966" max="8966" width="2.6640625" style="69" bestFit="1" customWidth="1"/>
    <col min="8967" max="8968" width="9.33203125" style="69"/>
    <col min="8969" max="8969" width="14.33203125" style="69" customWidth="1"/>
    <col min="8970" max="8971" width="9.33203125" style="69"/>
    <col min="8972" max="8972" width="12.83203125" style="69" customWidth="1"/>
    <col min="8973" max="8973" width="5" style="69" customWidth="1"/>
    <col min="8974" max="8974" width="9.33203125" style="69"/>
    <col min="8975" max="8975" width="14.33203125" style="69" customWidth="1"/>
    <col min="8976" max="9217" width="9.33203125" style="69"/>
    <col min="9218" max="9218" width="7.33203125" style="69" bestFit="1" customWidth="1"/>
    <col min="9219" max="9219" width="47" style="69" customWidth="1"/>
    <col min="9220" max="9220" width="6.1640625" style="69" customWidth="1"/>
    <col min="9221" max="9221" width="12.6640625" style="69" customWidth="1"/>
    <col min="9222" max="9222" width="2.6640625" style="69" bestFit="1" customWidth="1"/>
    <col min="9223" max="9224" width="9.33203125" style="69"/>
    <col min="9225" max="9225" width="14.33203125" style="69" customWidth="1"/>
    <col min="9226" max="9227" width="9.33203125" style="69"/>
    <col min="9228" max="9228" width="12.83203125" style="69" customWidth="1"/>
    <col min="9229" max="9229" width="5" style="69" customWidth="1"/>
    <col min="9230" max="9230" width="9.33203125" style="69"/>
    <col min="9231" max="9231" width="14.33203125" style="69" customWidth="1"/>
    <col min="9232" max="9473" width="9.33203125" style="69"/>
    <col min="9474" max="9474" width="7.33203125" style="69" bestFit="1" customWidth="1"/>
    <col min="9475" max="9475" width="47" style="69" customWidth="1"/>
    <col min="9476" max="9476" width="6.1640625" style="69" customWidth="1"/>
    <col min="9477" max="9477" width="12.6640625" style="69" customWidth="1"/>
    <col min="9478" max="9478" width="2.6640625" style="69" bestFit="1" customWidth="1"/>
    <col min="9479" max="9480" width="9.33203125" style="69"/>
    <col min="9481" max="9481" width="14.33203125" style="69" customWidth="1"/>
    <col min="9482" max="9483" width="9.33203125" style="69"/>
    <col min="9484" max="9484" width="12.83203125" style="69" customWidth="1"/>
    <col min="9485" max="9485" width="5" style="69" customWidth="1"/>
    <col min="9486" max="9486" width="9.33203125" style="69"/>
    <col min="9487" max="9487" width="14.33203125" style="69" customWidth="1"/>
    <col min="9488" max="9729" width="9.33203125" style="69"/>
    <col min="9730" max="9730" width="7.33203125" style="69" bestFit="1" customWidth="1"/>
    <col min="9731" max="9731" width="47" style="69" customWidth="1"/>
    <col min="9732" max="9732" width="6.1640625" style="69" customWidth="1"/>
    <col min="9733" max="9733" width="12.6640625" style="69" customWidth="1"/>
    <col min="9734" max="9734" width="2.6640625" style="69" bestFit="1" customWidth="1"/>
    <col min="9735" max="9736" width="9.33203125" style="69"/>
    <col min="9737" max="9737" width="14.33203125" style="69" customWidth="1"/>
    <col min="9738" max="9739" width="9.33203125" style="69"/>
    <col min="9740" max="9740" width="12.83203125" style="69" customWidth="1"/>
    <col min="9741" max="9741" width="5" style="69" customWidth="1"/>
    <col min="9742" max="9742" width="9.33203125" style="69"/>
    <col min="9743" max="9743" width="14.33203125" style="69" customWidth="1"/>
    <col min="9744" max="9985" width="9.33203125" style="69"/>
    <col min="9986" max="9986" width="7.33203125" style="69" bestFit="1" customWidth="1"/>
    <col min="9987" max="9987" width="47" style="69" customWidth="1"/>
    <col min="9988" max="9988" width="6.1640625" style="69" customWidth="1"/>
    <col min="9989" max="9989" width="12.6640625" style="69" customWidth="1"/>
    <col min="9990" max="9990" width="2.6640625" style="69" bestFit="1" customWidth="1"/>
    <col min="9991" max="9992" width="9.33203125" style="69"/>
    <col min="9993" max="9993" width="14.33203125" style="69" customWidth="1"/>
    <col min="9994" max="9995" width="9.33203125" style="69"/>
    <col min="9996" max="9996" width="12.83203125" style="69" customWidth="1"/>
    <col min="9997" max="9997" width="5" style="69" customWidth="1"/>
    <col min="9998" max="9998" width="9.33203125" style="69"/>
    <col min="9999" max="9999" width="14.33203125" style="69" customWidth="1"/>
    <col min="10000" max="10241" width="9.33203125" style="69"/>
    <col min="10242" max="10242" width="7.33203125" style="69" bestFit="1" customWidth="1"/>
    <col min="10243" max="10243" width="47" style="69" customWidth="1"/>
    <col min="10244" max="10244" width="6.1640625" style="69" customWidth="1"/>
    <col min="10245" max="10245" width="12.6640625" style="69" customWidth="1"/>
    <col min="10246" max="10246" width="2.6640625" style="69" bestFit="1" customWidth="1"/>
    <col min="10247" max="10248" width="9.33203125" style="69"/>
    <col min="10249" max="10249" width="14.33203125" style="69" customWidth="1"/>
    <col min="10250" max="10251" width="9.33203125" style="69"/>
    <col min="10252" max="10252" width="12.83203125" style="69" customWidth="1"/>
    <col min="10253" max="10253" width="5" style="69" customWidth="1"/>
    <col min="10254" max="10254" width="9.33203125" style="69"/>
    <col min="10255" max="10255" width="14.33203125" style="69" customWidth="1"/>
    <col min="10256" max="10497" width="9.33203125" style="69"/>
    <col min="10498" max="10498" width="7.33203125" style="69" bestFit="1" customWidth="1"/>
    <col min="10499" max="10499" width="47" style="69" customWidth="1"/>
    <col min="10500" max="10500" width="6.1640625" style="69" customWidth="1"/>
    <col min="10501" max="10501" width="12.6640625" style="69" customWidth="1"/>
    <col min="10502" max="10502" width="2.6640625" style="69" bestFit="1" customWidth="1"/>
    <col min="10503" max="10504" width="9.33203125" style="69"/>
    <col min="10505" max="10505" width="14.33203125" style="69" customWidth="1"/>
    <col min="10506" max="10507" width="9.33203125" style="69"/>
    <col min="10508" max="10508" width="12.83203125" style="69" customWidth="1"/>
    <col min="10509" max="10509" width="5" style="69" customWidth="1"/>
    <col min="10510" max="10510" width="9.33203125" style="69"/>
    <col min="10511" max="10511" width="14.33203125" style="69" customWidth="1"/>
    <col min="10512" max="10753" width="9.33203125" style="69"/>
    <col min="10754" max="10754" width="7.33203125" style="69" bestFit="1" customWidth="1"/>
    <col min="10755" max="10755" width="47" style="69" customWidth="1"/>
    <col min="10756" max="10756" width="6.1640625" style="69" customWidth="1"/>
    <col min="10757" max="10757" width="12.6640625" style="69" customWidth="1"/>
    <col min="10758" max="10758" width="2.6640625" style="69" bestFit="1" customWidth="1"/>
    <col min="10759" max="10760" width="9.33203125" style="69"/>
    <col min="10761" max="10761" width="14.33203125" style="69" customWidth="1"/>
    <col min="10762" max="10763" width="9.33203125" style="69"/>
    <col min="10764" max="10764" width="12.83203125" style="69" customWidth="1"/>
    <col min="10765" max="10765" width="5" style="69" customWidth="1"/>
    <col min="10766" max="10766" width="9.33203125" style="69"/>
    <col min="10767" max="10767" width="14.33203125" style="69" customWidth="1"/>
    <col min="10768" max="11009" width="9.33203125" style="69"/>
    <col min="11010" max="11010" width="7.33203125" style="69" bestFit="1" customWidth="1"/>
    <col min="11011" max="11011" width="47" style="69" customWidth="1"/>
    <col min="11012" max="11012" width="6.1640625" style="69" customWidth="1"/>
    <col min="11013" max="11013" width="12.6640625" style="69" customWidth="1"/>
    <col min="11014" max="11014" width="2.6640625" style="69" bestFit="1" customWidth="1"/>
    <col min="11015" max="11016" width="9.33203125" style="69"/>
    <col min="11017" max="11017" width="14.33203125" style="69" customWidth="1"/>
    <col min="11018" max="11019" width="9.33203125" style="69"/>
    <col min="11020" max="11020" width="12.83203125" style="69" customWidth="1"/>
    <col min="11021" max="11021" width="5" style="69" customWidth="1"/>
    <col min="11022" max="11022" width="9.33203125" style="69"/>
    <col min="11023" max="11023" width="14.33203125" style="69" customWidth="1"/>
    <col min="11024" max="11265" width="9.33203125" style="69"/>
    <col min="11266" max="11266" width="7.33203125" style="69" bestFit="1" customWidth="1"/>
    <col min="11267" max="11267" width="47" style="69" customWidth="1"/>
    <col min="11268" max="11268" width="6.1640625" style="69" customWidth="1"/>
    <col min="11269" max="11269" width="12.6640625" style="69" customWidth="1"/>
    <col min="11270" max="11270" width="2.6640625" style="69" bestFit="1" customWidth="1"/>
    <col min="11271" max="11272" width="9.33203125" style="69"/>
    <col min="11273" max="11273" width="14.33203125" style="69" customWidth="1"/>
    <col min="11274" max="11275" width="9.33203125" style="69"/>
    <col min="11276" max="11276" width="12.83203125" style="69" customWidth="1"/>
    <col min="11277" max="11277" width="5" style="69" customWidth="1"/>
    <col min="11278" max="11278" width="9.33203125" style="69"/>
    <col min="11279" max="11279" width="14.33203125" style="69" customWidth="1"/>
    <col min="11280" max="11521" width="9.33203125" style="69"/>
    <col min="11522" max="11522" width="7.33203125" style="69" bestFit="1" customWidth="1"/>
    <col min="11523" max="11523" width="47" style="69" customWidth="1"/>
    <col min="11524" max="11524" width="6.1640625" style="69" customWidth="1"/>
    <col min="11525" max="11525" width="12.6640625" style="69" customWidth="1"/>
    <col min="11526" max="11526" width="2.6640625" style="69" bestFit="1" customWidth="1"/>
    <col min="11527" max="11528" width="9.33203125" style="69"/>
    <col min="11529" max="11529" width="14.33203125" style="69" customWidth="1"/>
    <col min="11530" max="11531" width="9.33203125" style="69"/>
    <col min="11532" max="11532" width="12.83203125" style="69" customWidth="1"/>
    <col min="11533" max="11533" width="5" style="69" customWidth="1"/>
    <col min="11534" max="11534" width="9.33203125" style="69"/>
    <col min="11535" max="11535" width="14.33203125" style="69" customWidth="1"/>
    <col min="11536" max="11777" width="9.33203125" style="69"/>
    <col min="11778" max="11778" width="7.33203125" style="69" bestFit="1" customWidth="1"/>
    <col min="11779" max="11779" width="47" style="69" customWidth="1"/>
    <col min="11780" max="11780" width="6.1640625" style="69" customWidth="1"/>
    <col min="11781" max="11781" width="12.6640625" style="69" customWidth="1"/>
    <col min="11782" max="11782" width="2.6640625" style="69" bestFit="1" customWidth="1"/>
    <col min="11783" max="11784" width="9.33203125" style="69"/>
    <col min="11785" max="11785" width="14.33203125" style="69" customWidth="1"/>
    <col min="11786" max="11787" width="9.33203125" style="69"/>
    <col min="11788" max="11788" width="12.83203125" style="69" customWidth="1"/>
    <col min="11789" max="11789" width="5" style="69" customWidth="1"/>
    <col min="11790" max="11790" width="9.33203125" style="69"/>
    <col min="11791" max="11791" width="14.33203125" style="69" customWidth="1"/>
    <col min="11792" max="12033" width="9.33203125" style="69"/>
    <col min="12034" max="12034" width="7.33203125" style="69" bestFit="1" customWidth="1"/>
    <col min="12035" max="12035" width="47" style="69" customWidth="1"/>
    <col min="12036" max="12036" width="6.1640625" style="69" customWidth="1"/>
    <col min="12037" max="12037" width="12.6640625" style="69" customWidth="1"/>
    <col min="12038" max="12038" width="2.6640625" style="69" bestFit="1" customWidth="1"/>
    <col min="12039" max="12040" width="9.33203125" style="69"/>
    <col min="12041" max="12041" width="14.33203125" style="69" customWidth="1"/>
    <col min="12042" max="12043" width="9.33203125" style="69"/>
    <col min="12044" max="12044" width="12.83203125" style="69" customWidth="1"/>
    <col min="12045" max="12045" width="5" style="69" customWidth="1"/>
    <col min="12046" max="12046" width="9.33203125" style="69"/>
    <col min="12047" max="12047" width="14.33203125" style="69" customWidth="1"/>
    <col min="12048" max="12289" width="9.33203125" style="69"/>
    <col min="12290" max="12290" width="7.33203125" style="69" bestFit="1" customWidth="1"/>
    <col min="12291" max="12291" width="47" style="69" customWidth="1"/>
    <col min="12292" max="12292" width="6.1640625" style="69" customWidth="1"/>
    <col min="12293" max="12293" width="12.6640625" style="69" customWidth="1"/>
    <col min="12294" max="12294" width="2.6640625" style="69" bestFit="1" customWidth="1"/>
    <col min="12295" max="12296" width="9.33203125" style="69"/>
    <col min="12297" max="12297" width="14.33203125" style="69" customWidth="1"/>
    <col min="12298" max="12299" width="9.33203125" style="69"/>
    <col min="12300" max="12300" width="12.83203125" style="69" customWidth="1"/>
    <col min="12301" max="12301" width="5" style="69" customWidth="1"/>
    <col min="12302" max="12302" width="9.33203125" style="69"/>
    <col min="12303" max="12303" width="14.33203125" style="69" customWidth="1"/>
    <col min="12304" max="12545" width="9.33203125" style="69"/>
    <col min="12546" max="12546" width="7.33203125" style="69" bestFit="1" customWidth="1"/>
    <col min="12547" max="12547" width="47" style="69" customWidth="1"/>
    <col min="12548" max="12548" width="6.1640625" style="69" customWidth="1"/>
    <col min="12549" max="12549" width="12.6640625" style="69" customWidth="1"/>
    <col min="12550" max="12550" width="2.6640625" style="69" bestFit="1" customWidth="1"/>
    <col min="12551" max="12552" width="9.33203125" style="69"/>
    <col min="12553" max="12553" width="14.33203125" style="69" customWidth="1"/>
    <col min="12554" max="12555" width="9.33203125" style="69"/>
    <col min="12556" max="12556" width="12.83203125" style="69" customWidth="1"/>
    <col min="12557" max="12557" width="5" style="69" customWidth="1"/>
    <col min="12558" max="12558" width="9.33203125" style="69"/>
    <col min="12559" max="12559" width="14.33203125" style="69" customWidth="1"/>
    <col min="12560" max="12801" width="9.33203125" style="69"/>
    <col min="12802" max="12802" width="7.33203125" style="69" bestFit="1" customWidth="1"/>
    <col min="12803" max="12803" width="47" style="69" customWidth="1"/>
    <col min="12804" max="12804" width="6.1640625" style="69" customWidth="1"/>
    <col min="12805" max="12805" width="12.6640625" style="69" customWidth="1"/>
    <col min="12806" max="12806" width="2.6640625" style="69" bestFit="1" customWidth="1"/>
    <col min="12807" max="12808" width="9.33203125" style="69"/>
    <col min="12809" max="12809" width="14.33203125" style="69" customWidth="1"/>
    <col min="12810" max="12811" width="9.33203125" style="69"/>
    <col min="12812" max="12812" width="12.83203125" style="69" customWidth="1"/>
    <col min="12813" max="12813" width="5" style="69" customWidth="1"/>
    <col min="12814" max="12814" width="9.33203125" style="69"/>
    <col min="12815" max="12815" width="14.33203125" style="69" customWidth="1"/>
    <col min="12816" max="13057" width="9.33203125" style="69"/>
    <col min="13058" max="13058" width="7.33203125" style="69" bestFit="1" customWidth="1"/>
    <col min="13059" max="13059" width="47" style="69" customWidth="1"/>
    <col min="13060" max="13060" width="6.1640625" style="69" customWidth="1"/>
    <col min="13061" max="13061" width="12.6640625" style="69" customWidth="1"/>
    <col min="13062" max="13062" width="2.6640625" style="69" bestFit="1" customWidth="1"/>
    <col min="13063" max="13064" width="9.33203125" style="69"/>
    <col min="13065" max="13065" width="14.33203125" style="69" customWidth="1"/>
    <col min="13066" max="13067" width="9.33203125" style="69"/>
    <col min="13068" max="13068" width="12.83203125" style="69" customWidth="1"/>
    <col min="13069" max="13069" width="5" style="69" customWidth="1"/>
    <col min="13070" max="13070" width="9.33203125" style="69"/>
    <col min="13071" max="13071" width="14.33203125" style="69" customWidth="1"/>
    <col min="13072" max="13313" width="9.33203125" style="69"/>
    <col min="13314" max="13314" width="7.33203125" style="69" bestFit="1" customWidth="1"/>
    <col min="13315" max="13315" width="47" style="69" customWidth="1"/>
    <col min="13316" max="13316" width="6.1640625" style="69" customWidth="1"/>
    <col min="13317" max="13317" width="12.6640625" style="69" customWidth="1"/>
    <col min="13318" max="13318" width="2.6640625" style="69" bestFit="1" customWidth="1"/>
    <col min="13319" max="13320" width="9.33203125" style="69"/>
    <col min="13321" max="13321" width="14.33203125" style="69" customWidth="1"/>
    <col min="13322" max="13323" width="9.33203125" style="69"/>
    <col min="13324" max="13324" width="12.83203125" style="69" customWidth="1"/>
    <col min="13325" max="13325" width="5" style="69" customWidth="1"/>
    <col min="13326" max="13326" width="9.33203125" style="69"/>
    <col min="13327" max="13327" width="14.33203125" style="69" customWidth="1"/>
    <col min="13328" max="13569" width="9.33203125" style="69"/>
    <col min="13570" max="13570" width="7.33203125" style="69" bestFit="1" customWidth="1"/>
    <col min="13571" max="13571" width="47" style="69" customWidth="1"/>
    <col min="13572" max="13572" width="6.1640625" style="69" customWidth="1"/>
    <col min="13573" max="13573" width="12.6640625" style="69" customWidth="1"/>
    <col min="13574" max="13574" width="2.6640625" style="69" bestFit="1" customWidth="1"/>
    <col min="13575" max="13576" width="9.33203125" style="69"/>
    <col min="13577" max="13577" width="14.33203125" style="69" customWidth="1"/>
    <col min="13578" max="13579" width="9.33203125" style="69"/>
    <col min="13580" max="13580" width="12.83203125" style="69" customWidth="1"/>
    <col min="13581" max="13581" width="5" style="69" customWidth="1"/>
    <col min="13582" max="13582" width="9.33203125" style="69"/>
    <col min="13583" max="13583" width="14.33203125" style="69" customWidth="1"/>
    <col min="13584" max="13825" width="9.33203125" style="69"/>
    <col min="13826" max="13826" width="7.33203125" style="69" bestFit="1" customWidth="1"/>
    <col min="13827" max="13827" width="47" style="69" customWidth="1"/>
    <col min="13828" max="13828" width="6.1640625" style="69" customWidth="1"/>
    <col min="13829" max="13829" width="12.6640625" style="69" customWidth="1"/>
    <col min="13830" max="13830" width="2.6640625" style="69" bestFit="1" customWidth="1"/>
    <col min="13831" max="13832" width="9.33203125" style="69"/>
    <col min="13833" max="13833" width="14.33203125" style="69" customWidth="1"/>
    <col min="13834" max="13835" width="9.33203125" style="69"/>
    <col min="13836" max="13836" width="12.83203125" style="69" customWidth="1"/>
    <col min="13837" max="13837" width="5" style="69" customWidth="1"/>
    <col min="13838" max="13838" width="9.33203125" style="69"/>
    <col min="13839" max="13839" width="14.33203125" style="69" customWidth="1"/>
    <col min="13840" max="14081" width="9.33203125" style="69"/>
    <col min="14082" max="14082" width="7.33203125" style="69" bestFit="1" customWidth="1"/>
    <col min="14083" max="14083" width="47" style="69" customWidth="1"/>
    <col min="14084" max="14084" width="6.1640625" style="69" customWidth="1"/>
    <col min="14085" max="14085" width="12.6640625" style="69" customWidth="1"/>
    <col min="14086" max="14086" width="2.6640625" style="69" bestFit="1" customWidth="1"/>
    <col min="14087" max="14088" width="9.33203125" style="69"/>
    <col min="14089" max="14089" width="14.33203125" style="69" customWidth="1"/>
    <col min="14090" max="14091" width="9.33203125" style="69"/>
    <col min="14092" max="14092" width="12.83203125" style="69" customWidth="1"/>
    <col min="14093" max="14093" width="5" style="69" customWidth="1"/>
    <col min="14094" max="14094" width="9.33203125" style="69"/>
    <col min="14095" max="14095" width="14.33203125" style="69" customWidth="1"/>
    <col min="14096" max="14337" width="9.33203125" style="69"/>
    <col min="14338" max="14338" width="7.33203125" style="69" bestFit="1" customWidth="1"/>
    <col min="14339" max="14339" width="47" style="69" customWidth="1"/>
    <col min="14340" max="14340" width="6.1640625" style="69" customWidth="1"/>
    <col min="14341" max="14341" width="12.6640625" style="69" customWidth="1"/>
    <col min="14342" max="14342" width="2.6640625" style="69" bestFit="1" customWidth="1"/>
    <col min="14343" max="14344" width="9.33203125" style="69"/>
    <col min="14345" max="14345" width="14.33203125" style="69" customWidth="1"/>
    <col min="14346" max="14347" width="9.33203125" style="69"/>
    <col min="14348" max="14348" width="12.83203125" style="69" customWidth="1"/>
    <col min="14349" max="14349" width="5" style="69" customWidth="1"/>
    <col min="14350" max="14350" width="9.33203125" style="69"/>
    <col min="14351" max="14351" width="14.33203125" style="69" customWidth="1"/>
    <col min="14352" max="14593" width="9.33203125" style="69"/>
    <col min="14594" max="14594" width="7.33203125" style="69" bestFit="1" customWidth="1"/>
    <col min="14595" max="14595" width="47" style="69" customWidth="1"/>
    <col min="14596" max="14596" width="6.1640625" style="69" customWidth="1"/>
    <col min="14597" max="14597" width="12.6640625" style="69" customWidth="1"/>
    <col min="14598" max="14598" width="2.6640625" style="69" bestFit="1" customWidth="1"/>
    <col min="14599" max="14600" width="9.33203125" style="69"/>
    <col min="14601" max="14601" width="14.33203125" style="69" customWidth="1"/>
    <col min="14602" max="14603" width="9.33203125" style="69"/>
    <col min="14604" max="14604" width="12.83203125" style="69" customWidth="1"/>
    <col min="14605" max="14605" width="5" style="69" customWidth="1"/>
    <col min="14606" max="14606" width="9.33203125" style="69"/>
    <col min="14607" max="14607" width="14.33203125" style="69" customWidth="1"/>
    <col min="14608" max="14849" width="9.33203125" style="69"/>
    <col min="14850" max="14850" width="7.33203125" style="69" bestFit="1" customWidth="1"/>
    <col min="14851" max="14851" width="47" style="69" customWidth="1"/>
    <col min="14852" max="14852" width="6.1640625" style="69" customWidth="1"/>
    <col min="14853" max="14853" width="12.6640625" style="69" customWidth="1"/>
    <col min="14854" max="14854" width="2.6640625" style="69" bestFit="1" customWidth="1"/>
    <col min="14855" max="14856" width="9.33203125" style="69"/>
    <col min="14857" max="14857" width="14.33203125" style="69" customWidth="1"/>
    <col min="14858" max="14859" width="9.33203125" style="69"/>
    <col min="14860" max="14860" width="12.83203125" style="69" customWidth="1"/>
    <col min="14861" max="14861" width="5" style="69" customWidth="1"/>
    <col min="14862" max="14862" width="9.33203125" style="69"/>
    <col min="14863" max="14863" width="14.33203125" style="69" customWidth="1"/>
    <col min="14864" max="15105" width="9.33203125" style="69"/>
    <col min="15106" max="15106" width="7.33203125" style="69" bestFit="1" customWidth="1"/>
    <col min="15107" max="15107" width="47" style="69" customWidth="1"/>
    <col min="15108" max="15108" width="6.1640625" style="69" customWidth="1"/>
    <col min="15109" max="15109" width="12.6640625" style="69" customWidth="1"/>
    <col min="15110" max="15110" width="2.6640625" style="69" bestFit="1" customWidth="1"/>
    <col min="15111" max="15112" width="9.33203125" style="69"/>
    <col min="15113" max="15113" width="14.33203125" style="69" customWidth="1"/>
    <col min="15114" max="15115" width="9.33203125" style="69"/>
    <col min="15116" max="15116" width="12.83203125" style="69" customWidth="1"/>
    <col min="15117" max="15117" width="5" style="69" customWidth="1"/>
    <col min="15118" max="15118" width="9.33203125" style="69"/>
    <col min="15119" max="15119" width="14.33203125" style="69" customWidth="1"/>
    <col min="15120" max="15361" width="9.33203125" style="69"/>
    <col min="15362" max="15362" width="7.33203125" style="69" bestFit="1" customWidth="1"/>
    <col min="15363" max="15363" width="47" style="69" customWidth="1"/>
    <col min="15364" max="15364" width="6.1640625" style="69" customWidth="1"/>
    <col min="15365" max="15365" width="12.6640625" style="69" customWidth="1"/>
    <col min="15366" max="15366" width="2.6640625" style="69" bestFit="1" customWidth="1"/>
    <col min="15367" max="15368" width="9.33203125" style="69"/>
    <col min="15369" max="15369" width="14.33203125" style="69" customWidth="1"/>
    <col min="15370" max="15371" width="9.33203125" style="69"/>
    <col min="15372" max="15372" width="12.83203125" style="69" customWidth="1"/>
    <col min="15373" max="15373" width="5" style="69" customWidth="1"/>
    <col min="15374" max="15374" width="9.33203125" style="69"/>
    <col min="15375" max="15375" width="14.33203125" style="69" customWidth="1"/>
    <col min="15376" max="15617" width="9.33203125" style="69"/>
    <col min="15618" max="15618" width="7.33203125" style="69" bestFit="1" customWidth="1"/>
    <col min="15619" max="15619" width="47" style="69" customWidth="1"/>
    <col min="15620" max="15620" width="6.1640625" style="69" customWidth="1"/>
    <col min="15621" max="15621" width="12.6640625" style="69" customWidth="1"/>
    <col min="15622" max="15622" width="2.6640625" style="69" bestFit="1" customWidth="1"/>
    <col min="15623" max="15624" width="9.33203125" style="69"/>
    <col min="15625" max="15625" width="14.33203125" style="69" customWidth="1"/>
    <col min="15626" max="15627" width="9.33203125" style="69"/>
    <col min="15628" max="15628" width="12.83203125" style="69" customWidth="1"/>
    <col min="15629" max="15629" width="5" style="69" customWidth="1"/>
    <col min="15630" max="15630" width="9.33203125" style="69"/>
    <col min="15631" max="15631" width="14.33203125" style="69" customWidth="1"/>
    <col min="15632" max="15873" width="9.33203125" style="69"/>
    <col min="15874" max="15874" width="7.33203125" style="69" bestFit="1" customWidth="1"/>
    <col min="15875" max="15875" width="47" style="69" customWidth="1"/>
    <col min="15876" max="15876" width="6.1640625" style="69" customWidth="1"/>
    <col min="15877" max="15877" width="12.6640625" style="69" customWidth="1"/>
    <col min="15878" max="15878" width="2.6640625" style="69" bestFit="1" customWidth="1"/>
    <col min="15879" max="15880" width="9.33203125" style="69"/>
    <col min="15881" max="15881" width="14.33203125" style="69" customWidth="1"/>
    <col min="15882" max="15883" width="9.33203125" style="69"/>
    <col min="15884" max="15884" width="12.83203125" style="69" customWidth="1"/>
    <col min="15885" max="15885" width="5" style="69" customWidth="1"/>
    <col min="15886" max="15886" width="9.33203125" style="69"/>
    <col min="15887" max="15887" width="14.33203125" style="69" customWidth="1"/>
    <col min="15888" max="16129" width="9.33203125" style="69"/>
    <col min="16130" max="16130" width="7.33203125" style="69" bestFit="1" customWidth="1"/>
    <col min="16131" max="16131" width="47" style="69" customWidth="1"/>
    <col min="16132" max="16132" width="6.1640625" style="69" customWidth="1"/>
    <col min="16133" max="16133" width="12.6640625" style="69" customWidth="1"/>
    <col min="16134" max="16134" width="2.6640625" style="69" bestFit="1" customWidth="1"/>
    <col min="16135" max="16136" width="9.33203125" style="69"/>
    <col min="16137" max="16137" width="14.33203125" style="69" customWidth="1"/>
    <col min="16138" max="16139" width="9.33203125" style="69"/>
    <col min="16140" max="16140" width="12.83203125" style="69" customWidth="1"/>
    <col min="16141" max="16141" width="5" style="69" customWidth="1"/>
    <col min="16142" max="16142" width="9.33203125" style="69"/>
    <col min="16143" max="16143" width="14.33203125" style="69" customWidth="1"/>
    <col min="16144" max="16384" width="9.33203125" style="69"/>
  </cols>
  <sheetData>
    <row r="1" spans="2:8" ht="13.5" thickBot="1" x14ac:dyDescent="0.25"/>
    <row r="2" spans="2:8" ht="46.5" customHeight="1" x14ac:dyDescent="0.25">
      <c r="B2" s="219" t="s">
        <v>88</v>
      </c>
      <c r="C2" s="220"/>
      <c r="D2" s="220"/>
      <c r="E2" s="220"/>
      <c r="F2" s="220"/>
      <c r="G2" s="221"/>
      <c r="H2" s="160"/>
    </row>
    <row r="3" spans="2:8" ht="35.25" customHeight="1" x14ac:dyDescent="0.25">
      <c r="B3" s="222" t="s">
        <v>115</v>
      </c>
      <c r="C3" s="223"/>
      <c r="D3" s="223"/>
      <c r="E3" s="223"/>
      <c r="F3" s="223"/>
      <c r="G3" s="224"/>
      <c r="H3" s="161"/>
    </row>
    <row r="4" spans="2:8" ht="19.5" customHeight="1" x14ac:dyDescent="0.2">
      <c r="B4" s="225" t="s">
        <v>114</v>
      </c>
      <c r="C4" s="226"/>
      <c r="D4" s="226"/>
      <c r="E4" s="226"/>
      <c r="F4" s="226"/>
      <c r="G4" s="227"/>
      <c r="H4" s="162"/>
    </row>
    <row r="5" spans="2:8" ht="15" x14ac:dyDescent="0.25">
      <c r="B5" s="228"/>
      <c r="C5" s="229"/>
      <c r="D5" s="229"/>
      <c r="E5" s="229"/>
      <c r="F5" s="229"/>
      <c r="G5" s="230"/>
    </row>
    <row r="6" spans="2:8" ht="18" x14ac:dyDescent="0.2">
      <c r="B6" s="231" t="s">
        <v>49</v>
      </c>
      <c r="C6" s="232"/>
      <c r="D6" s="232"/>
      <c r="E6" s="232"/>
      <c r="F6" s="232"/>
      <c r="G6" s="233"/>
    </row>
    <row r="7" spans="2:8" ht="15" x14ac:dyDescent="0.2">
      <c r="B7" s="216"/>
      <c r="C7" s="217"/>
      <c r="D7" s="217"/>
      <c r="E7" s="217"/>
      <c r="F7" s="217"/>
      <c r="G7" s="218"/>
    </row>
    <row r="8" spans="2:8" ht="13.5" thickBot="1" x14ac:dyDescent="0.25">
      <c r="B8" s="70"/>
      <c r="C8" s="71"/>
      <c r="D8" s="71"/>
      <c r="E8" s="71"/>
      <c r="F8" s="71"/>
      <c r="G8" s="72"/>
    </row>
    <row r="9" spans="2:8" x14ac:dyDescent="0.2">
      <c r="B9" s="73"/>
      <c r="C9" s="74"/>
      <c r="D9" s="74"/>
      <c r="E9" s="74"/>
      <c r="F9" s="74"/>
      <c r="G9" s="75"/>
    </row>
    <row r="10" spans="2:8" ht="18" x14ac:dyDescent="0.2">
      <c r="B10" s="203" t="s">
        <v>50</v>
      </c>
      <c r="C10" s="204"/>
      <c r="D10" s="204"/>
      <c r="E10" s="204"/>
      <c r="F10" s="204"/>
      <c r="G10" s="205"/>
    </row>
    <row r="11" spans="2:8" ht="14.25" x14ac:dyDescent="0.2">
      <c r="B11" s="76"/>
      <c r="C11" s="77"/>
      <c r="D11" s="78"/>
      <c r="E11" s="77"/>
      <c r="F11" s="77"/>
      <c r="G11" s="79"/>
    </row>
    <row r="12" spans="2:8" ht="14.25" x14ac:dyDescent="0.2">
      <c r="B12" s="76"/>
      <c r="C12" s="77"/>
      <c r="D12" s="78"/>
      <c r="E12" s="77"/>
      <c r="F12" s="77"/>
      <c r="G12" s="79"/>
    </row>
    <row r="13" spans="2:8" ht="15.75" thickBot="1" x14ac:dyDescent="0.3">
      <c r="B13" s="76"/>
      <c r="C13" s="80"/>
      <c r="D13" s="81"/>
      <c r="E13" s="82"/>
      <c r="F13" s="82"/>
      <c r="G13" s="83"/>
    </row>
    <row r="14" spans="2:8" x14ac:dyDescent="0.2">
      <c r="B14" s="206" t="s">
        <v>2</v>
      </c>
      <c r="C14" s="208" t="s">
        <v>51</v>
      </c>
      <c r="D14" s="208"/>
      <c r="E14" s="210" t="s">
        <v>52</v>
      </c>
      <c r="F14" s="84"/>
      <c r="G14" s="85"/>
    </row>
    <row r="15" spans="2:8" x14ac:dyDescent="0.2">
      <c r="B15" s="207"/>
      <c r="C15" s="209"/>
      <c r="D15" s="209"/>
      <c r="E15" s="211"/>
      <c r="F15" s="86"/>
      <c r="G15" s="85"/>
    </row>
    <row r="16" spans="2:8" x14ac:dyDescent="0.2">
      <c r="B16" s="87" t="s">
        <v>53</v>
      </c>
      <c r="C16" s="212" t="s">
        <v>54</v>
      </c>
      <c r="D16" s="213"/>
      <c r="E16" s="88">
        <v>2</v>
      </c>
      <c r="F16" s="89"/>
      <c r="G16" s="90"/>
    </row>
    <row r="17" spans="2:7" x14ac:dyDescent="0.2">
      <c r="B17" s="91" t="s">
        <v>55</v>
      </c>
      <c r="C17" s="214" t="s">
        <v>56</v>
      </c>
      <c r="D17" s="215"/>
      <c r="E17" s="92">
        <v>0.8</v>
      </c>
      <c r="F17" s="89"/>
      <c r="G17" s="93"/>
    </row>
    <row r="18" spans="2:7" x14ac:dyDescent="0.2">
      <c r="B18" s="87" t="s">
        <v>57</v>
      </c>
      <c r="C18" s="212" t="s">
        <v>58</v>
      </c>
      <c r="D18" s="213"/>
      <c r="E18" s="88">
        <v>5</v>
      </c>
      <c r="F18" s="89"/>
      <c r="G18" s="93"/>
    </row>
    <row r="19" spans="2:7" x14ac:dyDescent="0.2">
      <c r="B19" s="91" t="s">
        <v>59</v>
      </c>
      <c r="C19" s="214" t="s">
        <v>60</v>
      </c>
      <c r="D19" s="215"/>
      <c r="E19" s="92">
        <v>9.75</v>
      </c>
      <c r="F19" s="89"/>
      <c r="G19" s="94"/>
    </row>
    <row r="20" spans="2:7" x14ac:dyDescent="0.2">
      <c r="B20" s="87" t="s">
        <v>61</v>
      </c>
      <c r="C20" s="212" t="s">
        <v>62</v>
      </c>
      <c r="D20" s="213"/>
      <c r="E20" s="88">
        <f>SUM(E21:E23)</f>
        <v>5.65</v>
      </c>
      <c r="F20" s="89"/>
      <c r="G20" s="95"/>
    </row>
    <row r="21" spans="2:7" ht="13.5" x14ac:dyDescent="0.25">
      <c r="B21" s="91" t="s">
        <v>63</v>
      </c>
      <c r="C21" s="214" t="s">
        <v>64</v>
      </c>
      <c r="D21" s="215"/>
      <c r="E21" s="92">
        <v>0.65</v>
      </c>
      <c r="F21" s="89"/>
      <c r="G21" s="93"/>
    </row>
    <row r="22" spans="2:7" ht="13.5" x14ac:dyDescent="0.25">
      <c r="B22" s="87" t="s">
        <v>65</v>
      </c>
      <c r="C22" s="212" t="s">
        <v>66</v>
      </c>
      <c r="D22" s="213"/>
      <c r="E22" s="88">
        <v>3</v>
      </c>
      <c r="F22" s="89"/>
      <c r="G22" s="93"/>
    </row>
    <row r="23" spans="2:7" ht="14.25" thickBot="1" x14ac:dyDescent="0.3">
      <c r="B23" s="96" t="s">
        <v>67</v>
      </c>
      <c r="C23" s="201" t="s">
        <v>68</v>
      </c>
      <c r="D23" s="202"/>
      <c r="E23" s="97">
        <v>2</v>
      </c>
      <c r="F23" s="89"/>
      <c r="G23" s="93"/>
    </row>
    <row r="24" spans="2:7" x14ac:dyDescent="0.2">
      <c r="B24" s="70"/>
      <c r="C24" s="71"/>
      <c r="D24" s="71"/>
      <c r="E24" s="71"/>
      <c r="F24" s="71"/>
      <c r="G24" s="72"/>
    </row>
    <row r="25" spans="2:7" x14ac:dyDescent="0.2">
      <c r="B25" s="70"/>
      <c r="C25" s="71"/>
      <c r="D25" s="71"/>
      <c r="E25" s="71"/>
      <c r="F25" s="71"/>
      <c r="G25" s="72"/>
    </row>
    <row r="26" spans="2:7" x14ac:dyDescent="0.2">
      <c r="B26" s="70"/>
      <c r="C26" s="71"/>
      <c r="D26" s="71"/>
      <c r="E26" s="71"/>
      <c r="F26" s="71"/>
      <c r="G26" s="72"/>
    </row>
    <row r="27" spans="2:7" x14ac:dyDescent="0.2">
      <c r="B27" s="70"/>
      <c r="C27" s="71"/>
      <c r="D27" s="71"/>
      <c r="E27" s="71"/>
      <c r="F27" s="71"/>
      <c r="G27" s="72"/>
    </row>
    <row r="28" spans="2:7" x14ac:dyDescent="0.2">
      <c r="B28" s="70"/>
      <c r="C28" s="71"/>
      <c r="D28" s="71"/>
      <c r="E28" s="98"/>
      <c r="F28" s="99"/>
      <c r="G28" s="93"/>
    </row>
    <row r="29" spans="2:7" x14ac:dyDescent="0.2">
      <c r="B29" s="195" t="s">
        <v>69</v>
      </c>
      <c r="C29" s="196"/>
      <c r="D29" s="196"/>
      <c r="E29" s="196"/>
      <c r="F29" s="196"/>
      <c r="G29" s="197"/>
    </row>
    <row r="30" spans="2:7" x14ac:dyDescent="0.2">
      <c r="B30" s="70"/>
      <c r="C30" s="71"/>
      <c r="D30" s="71"/>
      <c r="E30" s="98"/>
      <c r="F30" s="99"/>
      <c r="G30" s="93"/>
    </row>
    <row r="31" spans="2:7" x14ac:dyDescent="0.2">
      <c r="B31" s="70"/>
      <c r="C31" s="100" t="s">
        <v>70</v>
      </c>
      <c r="D31" s="101" t="s">
        <v>71</v>
      </c>
      <c r="E31" s="102">
        <f>1+(E18/100)</f>
        <v>1.05</v>
      </c>
      <c r="F31" s="99"/>
      <c r="G31" s="93"/>
    </row>
    <row r="32" spans="2:7" x14ac:dyDescent="0.2">
      <c r="B32" s="70"/>
      <c r="C32" s="100" t="s">
        <v>72</v>
      </c>
      <c r="D32" s="101" t="s">
        <v>71</v>
      </c>
      <c r="E32" s="102">
        <f>1+(E17/100)</f>
        <v>1.008</v>
      </c>
      <c r="F32" s="99"/>
      <c r="G32" s="93"/>
    </row>
    <row r="33" spans="2:17" x14ac:dyDescent="0.2">
      <c r="B33" s="70"/>
      <c r="C33" s="100" t="s">
        <v>73</v>
      </c>
      <c r="D33" s="101" t="s">
        <v>71</v>
      </c>
      <c r="E33" s="102">
        <f>1+(E16/100)</f>
        <v>1.02</v>
      </c>
      <c r="F33" s="99"/>
      <c r="G33" s="93"/>
    </row>
    <row r="34" spans="2:17" ht="18" x14ac:dyDescent="0.25">
      <c r="B34" s="70"/>
      <c r="C34" s="100" t="s">
        <v>74</v>
      </c>
      <c r="D34" s="101" t="s">
        <v>71</v>
      </c>
      <c r="E34" s="102">
        <f>1+(E19/100)</f>
        <v>1.0974999999999999</v>
      </c>
      <c r="F34" s="71"/>
      <c r="G34" s="103"/>
      <c r="K34" s="198"/>
      <c r="L34" s="198"/>
      <c r="M34" s="198"/>
      <c r="N34" s="198"/>
      <c r="O34" s="198"/>
      <c r="P34" s="198"/>
      <c r="Q34" s="198"/>
    </row>
    <row r="35" spans="2:17" ht="15.75" x14ac:dyDescent="0.25">
      <c r="B35" s="70"/>
      <c r="C35" s="100" t="s">
        <v>75</v>
      </c>
      <c r="D35" s="101" t="s">
        <v>71</v>
      </c>
      <c r="E35" s="102">
        <f>1-(E20/100)</f>
        <v>0.94350000000000001</v>
      </c>
      <c r="F35" s="71"/>
      <c r="G35" s="103"/>
      <c r="K35" s="199"/>
      <c r="L35" s="199"/>
      <c r="M35" s="199"/>
      <c r="N35" s="199"/>
      <c r="O35" s="199"/>
      <c r="P35" s="199"/>
      <c r="Q35" s="199"/>
    </row>
    <row r="36" spans="2:17" ht="15.75" x14ac:dyDescent="0.2">
      <c r="B36" s="70"/>
      <c r="C36" s="71"/>
      <c r="D36" s="71"/>
      <c r="E36" s="71"/>
      <c r="F36" s="71"/>
      <c r="G36" s="103"/>
      <c r="K36" s="104"/>
      <c r="L36" s="200"/>
      <c r="M36" s="200"/>
      <c r="N36" s="200"/>
      <c r="O36" s="200"/>
      <c r="P36" s="200"/>
      <c r="Q36" s="200"/>
    </row>
    <row r="37" spans="2:17" x14ac:dyDescent="0.2">
      <c r="B37" s="70"/>
      <c r="C37" s="105" t="s">
        <v>76</v>
      </c>
      <c r="D37" s="71" t="s">
        <v>71</v>
      </c>
      <c r="E37" s="106">
        <f>E31*E32*E33*E34</f>
        <v>1.18482588</v>
      </c>
      <c r="F37" s="71" t="s">
        <v>71</v>
      </c>
      <c r="G37" s="107">
        <f>(E37/E38)</f>
        <v>1.2557772972972974</v>
      </c>
    </row>
    <row r="38" spans="2:17" x14ac:dyDescent="0.2">
      <c r="B38" s="70"/>
      <c r="C38" s="108" t="s">
        <v>77</v>
      </c>
      <c r="D38" s="71"/>
      <c r="E38" s="109">
        <f>E35</f>
        <v>0.94350000000000001</v>
      </c>
      <c r="F38" s="71"/>
      <c r="G38" s="110"/>
    </row>
    <row r="39" spans="2:17" x14ac:dyDescent="0.2">
      <c r="B39" s="70"/>
      <c r="C39" s="108"/>
      <c r="D39" s="71"/>
      <c r="E39" s="109"/>
      <c r="F39" s="71"/>
      <c r="G39" s="110"/>
    </row>
    <row r="40" spans="2:17" x14ac:dyDescent="0.2">
      <c r="B40" s="70"/>
      <c r="C40" s="108"/>
      <c r="D40" s="71"/>
      <c r="E40" s="109"/>
      <c r="F40" s="71"/>
      <c r="G40" s="111">
        <f>G37-1</f>
        <v>0.25577729729729737</v>
      </c>
    </row>
    <row r="41" spans="2:17" x14ac:dyDescent="0.2">
      <c r="B41" s="70"/>
      <c r="C41" s="108"/>
      <c r="D41" s="71"/>
      <c r="E41" s="109"/>
      <c r="F41" s="71"/>
      <c r="G41" s="110"/>
    </row>
    <row r="42" spans="2:17" ht="15" thickBot="1" x14ac:dyDescent="0.25">
      <c r="B42" s="112"/>
      <c r="C42" s="113"/>
      <c r="D42" s="114"/>
      <c r="E42" s="115"/>
      <c r="F42" s="115"/>
      <c r="G42" s="116"/>
    </row>
    <row r="45" spans="2:17" ht="15" x14ac:dyDescent="0.2">
      <c r="B45" s="194" t="s">
        <v>150</v>
      </c>
      <c r="C45" s="194"/>
      <c r="D45" s="194"/>
      <c r="E45" s="194"/>
      <c r="F45" s="194"/>
      <c r="G45" s="194"/>
    </row>
    <row r="46" spans="2:17" ht="15" x14ac:dyDescent="0.2">
      <c r="B46" s="194" t="s">
        <v>46</v>
      </c>
      <c r="C46" s="194"/>
      <c r="D46" s="194"/>
      <c r="E46" s="194"/>
      <c r="F46" s="194"/>
      <c r="G46" s="194"/>
    </row>
    <row r="47" spans="2:17" ht="15" x14ac:dyDescent="0.2">
      <c r="B47" s="194" t="s">
        <v>78</v>
      </c>
      <c r="C47" s="194"/>
      <c r="D47" s="194"/>
      <c r="E47" s="194"/>
      <c r="F47" s="194"/>
      <c r="G47" s="194"/>
    </row>
    <row r="48" spans="2:17" ht="15" x14ac:dyDescent="0.2">
      <c r="B48" s="194" t="s">
        <v>79</v>
      </c>
      <c r="C48" s="194"/>
      <c r="D48" s="194"/>
      <c r="E48" s="194"/>
      <c r="F48" s="194"/>
      <c r="G48" s="194"/>
    </row>
    <row r="52" spans="3:25" ht="15" x14ac:dyDescent="0.2"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</row>
    <row r="53" spans="3:25" ht="15" x14ac:dyDescent="0.2"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</row>
    <row r="54" spans="3:25" ht="15" x14ac:dyDescent="0.2"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</row>
    <row r="55" spans="3:25" ht="15" x14ac:dyDescent="0.2"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</row>
  </sheetData>
  <mergeCells count="26">
    <mergeCell ref="B7:G7"/>
    <mergeCell ref="B2:G2"/>
    <mergeCell ref="B3:G3"/>
    <mergeCell ref="B4:G4"/>
    <mergeCell ref="B5:G5"/>
    <mergeCell ref="B6:G6"/>
    <mergeCell ref="C23:D23"/>
    <mergeCell ref="B10:G10"/>
    <mergeCell ref="B14:B15"/>
    <mergeCell ref="C14:D15"/>
    <mergeCell ref="E14:E15"/>
    <mergeCell ref="C16:D16"/>
    <mergeCell ref="C17:D17"/>
    <mergeCell ref="C18:D18"/>
    <mergeCell ref="C19:D19"/>
    <mergeCell ref="C20:D20"/>
    <mergeCell ref="C21:D21"/>
    <mergeCell ref="C22:D22"/>
    <mergeCell ref="B47:G47"/>
    <mergeCell ref="B48:G48"/>
    <mergeCell ref="B29:G29"/>
    <mergeCell ref="K34:Q34"/>
    <mergeCell ref="K35:Q35"/>
    <mergeCell ref="L36:Q36"/>
    <mergeCell ref="B45:G45"/>
    <mergeCell ref="B46:G4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ORÇAMENTO </vt:lpstr>
      <vt:lpstr>CRONOGRAMA</vt:lpstr>
      <vt:lpstr>BDI</vt:lpstr>
      <vt:lpstr>BDI!Area_de_impressao</vt:lpstr>
      <vt:lpstr>CRONOGRAMA!Area_de_impressao</vt:lpstr>
      <vt:lpstr>'ORÇAMENTO '!Area_de_impressao</vt:lpstr>
      <vt:lpstr>CRONOGRAMA!Titulos_de_impressao</vt:lpstr>
      <vt:lpstr>'ORÇAMENTO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</dc:creator>
  <cp:lastModifiedBy>Usuário do Windows</cp:lastModifiedBy>
  <cp:lastPrinted>2017-10-10T14:30:07Z</cp:lastPrinted>
  <dcterms:created xsi:type="dcterms:W3CDTF">2017-02-22T17:26:14Z</dcterms:created>
  <dcterms:modified xsi:type="dcterms:W3CDTF">2017-10-10T14:39:17Z</dcterms:modified>
</cp:coreProperties>
</file>